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i Nieminen\Desktop\"/>
    </mc:Choice>
  </mc:AlternateContent>
  <xr:revisionPtr revIDLastSave="0" documentId="13_ncr:1_{E89BF0EF-EC1A-404F-9B4C-D08BBDFA10B5}" xr6:coauthVersionLast="45" xr6:coauthVersionMax="45" xr10:uidLastSave="{00000000-0000-0000-0000-000000000000}"/>
  <bookViews>
    <workbookView xWindow="29760" yWindow="960" windowWidth="21600" windowHeight="11325" xr2:uid="{3C5A3133-834D-4B48-ABA6-52458462BD5C}"/>
  </bookViews>
  <sheets>
    <sheet name="Rakennuksen kuvaus" sheetId="1" r:id="rId1"/>
    <sheet name="Kanavahäviöt" sheetId="4" r:id="rId2"/>
    <sheet name="MyAir k-kertoime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4" i="1" l="1"/>
  <c r="N34" i="1" s="1"/>
  <c r="L34" i="1" s="1"/>
  <c r="V31" i="1"/>
  <c r="U31" i="1" s="1"/>
  <c r="S31" i="1" s="1"/>
  <c r="V39" i="1"/>
  <c r="U39" i="1" s="1"/>
  <c r="S39" i="1" s="1"/>
  <c r="V47" i="1"/>
  <c r="U47" i="1" s="1"/>
  <c r="S47" i="1" s="1"/>
  <c r="V55" i="1"/>
  <c r="U55" i="1" s="1"/>
  <c r="S55" i="1" s="1"/>
  <c r="V63" i="1"/>
  <c r="U63" i="1" s="1"/>
  <c r="V71" i="1"/>
  <c r="U71" i="1" s="1"/>
  <c r="S71" i="1" s="1"/>
  <c r="V79" i="1"/>
  <c r="U79" i="1" s="1"/>
  <c r="V87" i="1"/>
  <c r="U87" i="1" s="1"/>
  <c r="S87" i="1" s="1"/>
  <c r="V95" i="1"/>
  <c r="U95" i="1" s="1"/>
  <c r="V103" i="1"/>
  <c r="U103" i="1" s="1"/>
  <c r="S103" i="1" s="1"/>
  <c r="V111" i="1"/>
  <c r="U111" i="1" s="1"/>
  <c r="V119" i="1"/>
  <c r="U119" i="1" s="1"/>
  <c r="S119" i="1" s="1"/>
  <c r="I29" i="1"/>
  <c r="V29" i="1" s="1"/>
  <c r="I30" i="1"/>
  <c r="V30" i="1" s="1"/>
  <c r="I31" i="1"/>
  <c r="I32" i="1"/>
  <c r="I33" i="1"/>
  <c r="V33" i="1" s="1"/>
  <c r="U33" i="1" s="1"/>
  <c r="S33" i="1" s="1"/>
  <c r="I34" i="1"/>
  <c r="V34" i="1" s="1"/>
  <c r="I35" i="1"/>
  <c r="V35" i="1" s="1"/>
  <c r="U35" i="1" s="1"/>
  <c r="S35" i="1" s="1"/>
  <c r="I36" i="1"/>
  <c r="I37" i="1"/>
  <c r="V37" i="1" s="1"/>
  <c r="I38" i="1"/>
  <c r="V38" i="1" s="1"/>
  <c r="I39" i="1"/>
  <c r="I40" i="1"/>
  <c r="I41" i="1"/>
  <c r="V41" i="1" s="1"/>
  <c r="U41" i="1" s="1"/>
  <c r="S41" i="1" s="1"/>
  <c r="I42" i="1"/>
  <c r="V42" i="1" s="1"/>
  <c r="I43" i="1"/>
  <c r="V43" i="1" s="1"/>
  <c r="U43" i="1" s="1"/>
  <c r="I44" i="1"/>
  <c r="I45" i="1"/>
  <c r="V45" i="1" s="1"/>
  <c r="I46" i="1"/>
  <c r="V46" i="1" s="1"/>
  <c r="I47" i="1"/>
  <c r="I48" i="1"/>
  <c r="I49" i="1"/>
  <c r="V49" i="1" s="1"/>
  <c r="U49" i="1" s="1"/>
  <c r="S49" i="1" s="1"/>
  <c r="I50" i="1"/>
  <c r="V50" i="1" s="1"/>
  <c r="I51" i="1"/>
  <c r="V51" i="1" s="1"/>
  <c r="U51" i="1" s="1"/>
  <c r="S51" i="1" s="1"/>
  <c r="I52" i="1"/>
  <c r="I53" i="1"/>
  <c r="V53" i="1" s="1"/>
  <c r="I54" i="1"/>
  <c r="V54" i="1" s="1"/>
  <c r="I55" i="1"/>
  <c r="I56" i="1"/>
  <c r="I57" i="1"/>
  <c r="V57" i="1" s="1"/>
  <c r="U57" i="1" s="1"/>
  <c r="S57" i="1" s="1"/>
  <c r="I58" i="1"/>
  <c r="V58" i="1" s="1"/>
  <c r="I59" i="1"/>
  <c r="V59" i="1" s="1"/>
  <c r="U59" i="1" s="1"/>
  <c r="S59" i="1" s="1"/>
  <c r="I60" i="1"/>
  <c r="I61" i="1"/>
  <c r="V61" i="1" s="1"/>
  <c r="I62" i="1"/>
  <c r="V62" i="1" s="1"/>
  <c r="I63" i="1"/>
  <c r="I64" i="1"/>
  <c r="I65" i="1"/>
  <c r="V65" i="1" s="1"/>
  <c r="U65" i="1" s="1"/>
  <c r="S65" i="1" s="1"/>
  <c r="I66" i="1"/>
  <c r="V66" i="1" s="1"/>
  <c r="I67" i="1"/>
  <c r="V67" i="1" s="1"/>
  <c r="U67" i="1" s="1"/>
  <c r="S67" i="1" s="1"/>
  <c r="I68" i="1"/>
  <c r="I69" i="1"/>
  <c r="V69" i="1" s="1"/>
  <c r="I70" i="1"/>
  <c r="V70" i="1" s="1"/>
  <c r="I71" i="1"/>
  <c r="I72" i="1"/>
  <c r="I73" i="1"/>
  <c r="V73" i="1" s="1"/>
  <c r="U73" i="1" s="1"/>
  <c r="S73" i="1" s="1"/>
  <c r="I74" i="1"/>
  <c r="V74" i="1" s="1"/>
  <c r="I75" i="1"/>
  <c r="V75" i="1" s="1"/>
  <c r="U75" i="1" s="1"/>
  <c r="I76" i="1"/>
  <c r="I77" i="1"/>
  <c r="V77" i="1" s="1"/>
  <c r="I78" i="1"/>
  <c r="V78" i="1" s="1"/>
  <c r="I79" i="1"/>
  <c r="I80" i="1"/>
  <c r="I81" i="1"/>
  <c r="V81" i="1" s="1"/>
  <c r="U81" i="1" s="1"/>
  <c r="S81" i="1" s="1"/>
  <c r="I82" i="1"/>
  <c r="V82" i="1" s="1"/>
  <c r="I83" i="1"/>
  <c r="V83" i="1" s="1"/>
  <c r="U83" i="1" s="1"/>
  <c r="S83" i="1" s="1"/>
  <c r="I84" i="1"/>
  <c r="I85" i="1"/>
  <c r="V85" i="1" s="1"/>
  <c r="I86" i="1"/>
  <c r="V86" i="1" s="1"/>
  <c r="I87" i="1"/>
  <c r="I88" i="1"/>
  <c r="I89" i="1"/>
  <c r="V89" i="1" s="1"/>
  <c r="U89" i="1" s="1"/>
  <c r="S89" i="1" s="1"/>
  <c r="I90" i="1"/>
  <c r="V90" i="1" s="1"/>
  <c r="I91" i="1"/>
  <c r="V91" i="1" s="1"/>
  <c r="U91" i="1" s="1"/>
  <c r="S91" i="1" s="1"/>
  <c r="I92" i="1"/>
  <c r="I93" i="1"/>
  <c r="V93" i="1" s="1"/>
  <c r="I94" i="1"/>
  <c r="V94" i="1" s="1"/>
  <c r="I95" i="1"/>
  <c r="I96" i="1"/>
  <c r="I97" i="1"/>
  <c r="V97" i="1" s="1"/>
  <c r="U97" i="1" s="1"/>
  <c r="S97" i="1" s="1"/>
  <c r="I98" i="1"/>
  <c r="V98" i="1" s="1"/>
  <c r="I99" i="1"/>
  <c r="V99" i="1" s="1"/>
  <c r="U99" i="1" s="1"/>
  <c r="S99" i="1" s="1"/>
  <c r="I100" i="1"/>
  <c r="I101" i="1"/>
  <c r="V101" i="1" s="1"/>
  <c r="I102" i="1"/>
  <c r="V102" i="1" s="1"/>
  <c r="I103" i="1"/>
  <c r="I104" i="1"/>
  <c r="I105" i="1"/>
  <c r="V105" i="1" s="1"/>
  <c r="U105" i="1" s="1"/>
  <c r="S105" i="1" s="1"/>
  <c r="I106" i="1"/>
  <c r="V106" i="1" s="1"/>
  <c r="I107" i="1"/>
  <c r="V107" i="1" s="1"/>
  <c r="U107" i="1" s="1"/>
  <c r="S107" i="1" s="1"/>
  <c r="I108" i="1"/>
  <c r="I109" i="1"/>
  <c r="V109" i="1" s="1"/>
  <c r="I110" i="1"/>
  <c r="V110" i="1" s="1"/>
  <c r="I111" i="1"/>
  <c r="I112" i="1"/>
  <c r="I113" i="1"/>
  <c r="V113" i="1" s="1"/>
  <c r="U113" i="1" s="1"/>
  <c r="S113" i="1" s="1"/>
  <c r="I114" i="1"/>
  <c r="V114" i="1" s="1"/>
  <c r="I115" i="1"/>
  <c r="V115" i="1" s="1"/>
  <c r="U115" i="1" s="1"/>
  <c r="S115" i="1" s="1"/>
  <c r="I116" i="1"/>
  <c r="I117" i="1"/>
  <c r="V117" i="1" s="1"/>
  <c r="I118" i="1"/>
  <c r="V118" i="1" s="1"/>
  <c r="I119" i="1"/>
  <c r="I120" i="1"/>
  <c r="BL38" i="1"/>
  <c r="BF38" i="1" s="1"/>
  <c r="BE50" i="1"/>
  <c r="BH50" i="1" s="1"/>
  <c r="BE90" i="1"/>
  <c r="BI90" i="1" s="1"/>
  <c r="BK114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17" i="1"/>
  <c r="BD118" i="1"/>
  <c r="BD119" i="1"/>
  <c r="BD120" i="1"/>
  <c r="BD16" i="1"/>
  <c r="AI30" i="1"/>
  <c r="AI34" i="1"/>
  <c r="AV34" i="1" s="1"/>
  <c r="AI38" i="1"/>
  <c r="AV38" i="1" s="1"/>
  <c r="AI42" i="1"/>
  <c r="AV42" i="1" s="1"/>
  <c r="AI46" i="1"/>
  <c r="AI50" i="1"/>
  <c r="AV50" i="1" s="1"/>
  <c r="AI54" i="1"/>
  <c r="AH54" i="1" s="1"/>
  <c r="AF54" i="1" s="1"/>
  <c r="AJ54" i="1" s="1"/>
  <c r="AK54" i="1" s="1"/>
  <c r="AI58" i="1"/>
  <c r="AV58" i="1" s="1"/>
  <c r="AI62" i="1"/>
  <c r="AV62" i="1" s="1"/>
  <c r="AI66" i="1"/>
  <c r="AV66" i="1" s="1"/>
  <c r="AI70" i="1"/>
  <c r="AI74" i="1"/>
  <c r="AV74" i="1" s="1"/>
  <c r="AI78" i="1"/>
  <c r="AI82" i="1"/>
  <c r="AV82" i="1" s="1"/>
  <c r="AI86" i="1"/>
  <c r="AV86" i="1" s="1"/>
  <c r="AI90" i="1"/>
  <c r="AV90" i="1" s="1"/>
  <c r="AI94" i="1"/>
  <c r="AG94" i="1" s="1"/>
  <c r="AI98" i="1"/>
  <c r="AV98" i="1" s="1"/>
  <c r="AI102" i="1"/>
  <c r="AI106" i="1"/>
  <c r="AV106" i="1" s="1"/>
  <c r="AI110" i="1"/>
  <c r="AI114" i="1"/>
  <c r="AV114" i="1" s="1"/>
  <c r="AI118" i="1"/>
  <c r="AV118" i="1" s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29" i="1"/>
  <c r="AL30" i="1"/>
  <c r="AL31" i="1"/>
  <c r="AL32" i="1"/>
  <c r="AG34" i="1"/>
  <c r="AH38" i="1"/>
  <c r="AF38" i="1" s="1"/>
  <c r="AJ38" i="1" s="1"/>
  <c r="AK38" i="1" s="1"/>
  <c r="AH42" i="1"/>
  <c r="AF42" i="1" s="1"/>
  <c r="AJ42" i="1" s="1"/>
  <c r="AK42" i="1" s="1"/>
  <c r="AH50" i="1"/>
  <c r="AF50" i="1" s="1"/>
  <c r="AJ50" i="1" s="1"/>
  <c r="AK50" i="1" s="1"/>
  <c r="AH58" i="1"/>
  <c r="AF58" i="1" s="1"/>
  <c r="AJ58" i="1" s="1"/>
  <c r="AK58" i="1" s="1"/>
  <c r="AH66" i="1"/>
  <c r="AF66" i="1" s="1"/>
  <c r="AJ66" i="1" s="1"/>
  <c r="AK66" i="1" s="1"/>
  <c r="AG74" i="1"/>
  <c r="AH78" i="1"/>
  <c r="AF78" i="1" s="1"/>
  <c r="AJ78" i="1" s="1"/>
  <c r="AK78" i="1" s="1"/>
  <c r="AH82" i="1"/>
  <c r="AF82" i="1" s="1"/>
  <c r="AJ82" i="1" s="1"/>
  <c r="AK82" i="1" s="1"/>
  <c r="AG86" i="1"/>
  <c r="AG90" i="1"/>
  <c r="AG98" i="1"/>
  <c r="AG106" i="1"/>
  <c r="AG114" i="1"/>
  <c r="AH118" i="1"/>
  <c r="AF118" i="1" s="1"/>
  <c r="AJ118" i="1" s="1"/>
  <c r="AK118" i="1" s="1"/>
  <c r="U30" i="1"/>
  <c r="S30" i="1" s="1"/>
  <c r="U34" i="1"/>
  <c r="S34" i="1" s="1"/>
  <c r="U38" i="1"/>
  <c r="S38" i="1" s="1"/>
  <c r="U42" i="1"/>
  <c r="S42" i="1" s="1"/>
  <c r="U46" i="1"/>
  <c r="S46" i="1" s="1"/>
  <c r="U50" i="1"/>
  <c r="S50" i="1" s="1"/>
  <c r="U54" i="1"/>
  <c r="S54" i="1" s="1"/>
  <c r="U58" i="1"/>
  <c r="S58" i="1" s="1"/>
  <c r="U62" i="1"/>
  <c r="S62" i="1" s="1"/>
  <c r="U66" i="1"/>
  <c r="S66" i="1" s="1"/>
  <c r="U70" i="1"/>
  <c r="S70" i="1" s="1"/>
  <c r="U74" i="1"/>
  <c r="S74" i="1" s="1"/>
  <c r="U78" i="1"/>
  <c r="S78" i="1" s="1"/>
  <c r="U82" i="1"/>
  <c r="S82" i="1" s="1"/>
  <c r="U86" i="1"/>
  <c r="S86" i="1" s="1"/>
  <c r="U90" i="1"/>
  <c r="U94" i="1"/>
  <c r="S94" i="1" s="1"/>
  <c r="U98" i="1"/>
  <c r="S98" i="1" s="1"/>
  <c r="U102" i="1"/>
  <c r="S102" i="1" s="1"/>
  <c r="U106" i="1"/>
  <c r="U110" i="1"/>
  <c r="S110" i="1" s="1"/>
  <c r="U114" i="1"/>
  <c r="S114" i="1" s="1"/>
  <c r="U118" i="1"/>
  <c r="S118" i="1" s="1"/>
  <c r="T30" i="1"/>
  <c r="T34" i="1"/>
  <c r="T38" i="1"/>
  <c r="T42" i="1"/>
  <c r="T46" i="1"/>
  <c r="T50" i="1"/>
  <c r="T54" i="1"/>
  <c r="T58" i="1"/>
  <c r="T62" i="1"/>
  <c r="T66" i="1"/>
  <c r="T70" i="1"/>
  <c r="T74" i="1"/>
  <c r="T78" i="1"/>
  <c r="T82" i="1"/>
  <c r="T86" i="1"/>
  <c r="T90" i="1"/>
  <c r="T94" i="1"/>
  <c r="T98" i="1"/>
  <c r="T102" i="1"/>
  <c r="T106" i="1"/>
  <c r="T110" i="1"/>
  <c r="T114" i="1"/>
  <c r="T118" i="1"/>
  <c r="S43" i="1"/>
  <c r="S63" i="1"/>
  <c r="S75" i="1"/>
  <c r="S79" i="1"/>
  <c r="S90" i="1"/>
  <c r="S95" i="1"/>
  <c r="S106" i="1"/>
  <c r="S111" i="1"/>
  <c r="Z30" i="1"/>
  <c r="AA30" i="1"/>
  <c r="Z31" i="1"/>
  <c r="AA31" i="1"/>
  <c r="Z32" i="1"/>
  <c r="AA32" i="1"/>
  <c r="Z33" i="1"/>
  <c r="AA33" i="1"/>
  <c r="Z34" i="1"/>
  <c r="AA34" i="1"/>
  <c r="Z35" i="1"/>
  <c r="AA35" i="1"/>
  <c r="Z36" i="1"/>
  <c r="AA36" i="1"/>
  <c r="Z37" i="1"/>
  <c r="AA37" i="1"/>
  <c r="Z38" i="1"/>
  <c r="AA38" i="1"/>
  <c r="Z39" i="1"/>
  <c r="AA39" i="1"/>
  <c r="Z40" i="1"/>
  <c r="AA40" i="1"/>
  <c r="Z41" i="1"/>
  <c r="AA41" i="1"/>
  <c r="Z42" i="1"/>
  <c r="AA42" i="1"/>
  <c r="Z43" i="1"/>
  <c r="AA43" i="1"/>
  <c r="Z44" i="1"/>
  <c r="AA44" i="1"/>
  <c r="Z45" i="1"/>
  <c r="AA45" i="1"/>
  <c r="Z46" i="1"/>
  <c r="AA46" i="1"/>
  <c r="Z47" i="1"/>
  <c r="AA47" i="1"/>
  <c r="Z48" i="1"/>
  <c r="AA48" i="1"/>
  <c r="Z49" i="1"/>
  <c r="AA49" i="1"/>
  <c r="Z50" i="1"/>
  <c r="AA50" i="1"/>
  <c r="Z51" i="1"/>
  <c r="AA51" i="1"/>
  <c r="Z52" i="1"/>
  <c r="AA52" i="1"/>
  <c r="Z53" i="1"/>
  <c r="AA53" i="1"/>
  <c r="Z54" i="1"/>
  <c r="AA54" i="1"/>
  <c r="Z55" i="1"/>
  <c r="AA55" i="1"/>
  <c r="Z56" i="1"/>
  <c r="AA56" i="1"/>
  <c r="Z57" i="1"/>
  <c r="AA57" i="1"/>
  <c r="Z58" i="1"/>
  <c r="AA58" i="1"/>
  <c r="Z59" i="1"/>
  <c r="AA59" i="1"/>
  <c r="Z60" i="1"/>
  <c r="AA60" i="1"/>
  <c r="Z61" i="1"/>
  <c r="AA61" i="1"/>
  <c r="Z62" i="1"/>
  <c r="AA62" i="1"/>
  <c r="Z63" i="1"/>
  <c r="AA63" i="1"/>
  <c r="Z64" i="1"/>
  <c r="AA64" i="1"/>
  <c r="Z65" i="1"/>
  <c r="AA65" i="1"/>
  <c r="Z66" i="1"/>
  <c r="AA66" i="1"/>
  <c r="Z67" i="1"/>
  <c r="AA67" i="1"/>
  <c r="Z68" i="1"/>
  <c r="AA68" i="1"/>
  <c r="Z69" i="1"/>
  <c r="AA69" i="1"/>
  <c r="Z70" i="1"/>
  <c r="AA70" i="1"/>
  <c r="Z71" i="1"/>
  <c r="AA71" i="1"/>
  <c r="Z72" i="1"/>
  <c r="AA72" i="1"/>
  <c r="Z73" i="1"/>
  <c r="AA73" i="1"/>
  <c r="Z74" i="1"/>
  <c r="AA74" i="1"/>
  <c r="Z75" i="1"/>
  <c r="AA75" i="1"/>
  <c r="Z76" i="1"/>
  <c r="AA76" i="1"/>
  <c r="Z77" i="1"/>
  <c r="AA77" i="1"/>
  <c r="Z78" i="1"/>
  <c r="AA78" i="1"/>
  <c r="Z79" i="1"/>
  <c r="AA79" i="1"/>
  <c r="Z80" i="1"/>
  <c r="AA80" i="1"/>
  <c r="Z81" i="1"/>
  <c r="AA81" i="1"/>
  <c r="Z82" i="1"/>
  <c r="AA82" i="1"/>
  <c r="Z83" i="1"/>
  <c r="AA83" i="1"/>
  <c r="Z84" i="1"/>
  <c r="AA84" i="1"/>
  <c r="Z85" i="1"/>
  <c r="AA85" i="1"/>
  <c r="Z86" i="1"/>
  <c r="AA86" i="1"/>
  <c r="Z87" i="1"/>
  <c r="AA87" i="1"/>
  <c r="Z88" i="1"/>
  <c r="AA88" i="1"/>
  <c r="Z89" i="1"/>
  <c r="AA89" i="1"/>
  <c r="Z90" i="1"/>
  <c r="AA90" i="1"/>
  <c r="Z91" i="1"/>
  <c r="AA91" i="1"/>
  <c r="Z92" i="1"/>
  <c r="AA92" i="1"/>
  <c r="Z93" i="1"/>
  <c r="AA93" i="1"/>
  <c r="Z94" i="1"/>
  <c r="AA94" i="1"/>
  <c r="Z95" i="1"/>
  <c r="AA95" i="1"/>
  <c r="Z96" i="1"/>
  <c r="AA96" i="1"/>
  <c r="Z97" i="1"/>
  <c r="AA97" i="1"/>
  <c r="Z98" i="1"/>
  <c r="AA98" i="1"/>
  <c r="Z99" i="1"/>
  <c r="AA99" i="1"/>
  <c r="Z100" i="1"/>
  <c r="AA100" i="1"/>
  <c r="Z101" i="1"/>
  <c r="AA101" i="1"/>
  <c r="Z102" i="1"/>
  <c r="AA102" i="1"/>
  <c r="Z103" i="1"/>
  <c r="AA103" i="1"/>
  <c r="Z104" i="1"/>
  <c r="AA104" i="1"/>
  <c r="Z105" i="1"/>
  <c r="AA105" i="1"/>
  <c r="Z106" i="1"/>
  <c r="AA106" i="1"/>
  <c r="Z107" i="1"/>
  <c r="AA107" i="1"/>
  <c r="Z108" i="1"/>
  <c r="AA108" i="1"/>
  <c r="Z109" i="1"/>
  <c r="AA109" i="1"/>
  <c r="Z110" i="1"/>
  <c r="AA110" i="1"/>
  <c r="Z111" i="1"/>
  <c r="AA111" i="1"/>
  <c r="Z112" i="1"/>
  <c r="AA112" i="1"/>
  <c r="Z113" i="1"/>
  <c r="AA113" i="1"/>
  <c r="Z114" i="1"/>
  <c r="AA114" i="1"/>
  <c r="Z115" i="1"/>
  <c r="AA115" i="1"/>
  <c r="Z116" i="1"/>
  <c r="AA116" i="1"/>
  <c r="Z117" i="1"/>
  <c r="AA117" i="1"/>
  <c r="Z118" i="1"/>
  <c r="AA118" i="1"/>
  <c r="Z119" i="1"/>
  <c r="AA119" i="1"/>
  <c r="Z120" i="1"/>
  <c r="AA120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F29" i="1"/>
  <c r="J29" i="1" s="1"/>
  <c r="F30" i="1"/>
  <c r="J30" i="1" s="1"/>
  <c r="K30" i="1" s="1"/>
  <c r="F31" i="1"/>
  <c r="J31" i="1" s="1"/>
  <c r="K31" i="1" s="1"/>
  <c r="N31" i="1" s="1"/>
  <c r="L31" i="1" s="1"/>
  <c r="F32" i="1"/>
  <c r="J32" i="1" s="1"/>
  <c r="K32" i="1" s="1"/>
  <c r="N32" i="1" s="1"/>
  <c r="L32" i="1" s="1"/>
  <c r="F33" i="1"/>
  <c r="J33" i="1" s="1"/>
  <c r="K33" i="1" s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K16" i="1"/>
  <c r="M16" i="1" s="1"/>
  <c r="L16" i="1" s="1"/>
  <c r="P3" i="1" s="1"/>
  <c r="BB29" i="1"/>
  <c r="BB30" i="1"/>
  <c r="BB31" i="1"/>
  <c r="BB32" i="1"/>
  <c r="BB33" i="1"/>
  <c r="BB34" i="1"/>
  <c r="BE34" i="1" s="1"/>
  <c r="BG34" i="1" s="1"/>
  <c r="BB35" i="1"/>
  <c r="BB36" i="1"/>
  <c r="BB37" i="1"/>
  <c r="BB38" i="1"/>
  <c r="BE38" i="1" s="1"/>
  <c r="BB39" i="1"/>
  <c r="BB40" i="1"/>
  <c r="BB41" i="1"/>
  <c r="BB42" i="1"/>
  <c r="BE42" i="1" s="1"/>
  <c r="BB43" i="1"/>
  <c r="BE43" i="1" s="1"/>
  <c r="BB44" i="1"/>
  <c r="BB45" i="1"/>
  <c r="BB46" i="1"/>
  <c r="BB47" i="1"/>
  <c r="BB48" i="1"/>
  <c r="BB49" i="1"/>
  <c r="BB50" i="1"/>
  <c r="BB51" i="1"/>
  <c r="BE51" i="1" s="1"/>
  <c r="BB52" i="1"/>
  <c r="BB53" i="1"/>
  <c r="BB54" i="1"/>
  <c r="BB55" i="1"/>
  <c r="BB56" i="1"/>
  <c r="BB57" i="1"/>
  <c r="BB58" i="1"/>
  <c r="BE58" i="1" s="1"/>
  <c r="BH58" i="1" s="1"/>
  <c r="BB59" i="1"/>
  <c r="BE59" i="1" s="1"/>
  <c r="BB60" i="1"/>
  <c r="BB61" i="1"/>
  <c r="BB62" i="1"/>
  <c r="BB63" i="1"/>
  <c r="BE63" i="1" s="1"/>
  <c r="BB64" i="1"/>
  <c r="BB65" i="1"/>
  <c r="BB66" i="1"/>
  <c r="BB67" i="1"/>
  <c r="BE67" i="1" s="1"/>
  <c r="BB68" i="1"/>
  <c r="BB69" i="1"/>
  <c r="BB70" i="1"/>
  <c r="BB71" i="1"/>
  <c r="BE71" i="1" s="1"/>
  <c r="BB72" i="1"/>
  <c r="BB73" i="1"/>
  <c r="BB74" i="1"/>
  <c r="BE74" i="1" s="1"/>
  <c r="BB75" i="1"/>
  <c r="BE75" i="1" s="1"/>
  <c r="BB76" i="1"/>
  <c r="BB77" i="1"/>
  <c r="BB78" i="1"/>
  <c r="BE78" i="1" s="1"/>
  <c r="BB79" i="1"/>
  <c r="BE79" i="1" s="1"/>
  <c r="BB80" i="1"/>
  <c r="BB81" i="1"/>
  <c r="BB82" i="1"/>
  <c r="BE82" i="1" s="1"/>
  <c r="BB83" i="1"/>
  <c r="BE83" i="1" s="1"/>
  <c r="BB84" i="1"/>
  <c r="BB85" i="1"/>
  <c r="BB86" i="1"/>
  <c r="BE86" i="1" s="1"/>
  <c r="BK86" i="1" s="1"/>
  <c r="BB87" i="1"/>
  <c r="BB88" i="1"/>
  <c r="BB89" i="1"/>
  <c r="BE89" i="1" s="1"/>
  <c r="BB90" i="1"/>
  <c r="BB91" i="1"/>
  <c r="BB92" i="1"/>
  <c r="BB93" i="1"/>
  <c r="BE93" i="1" s="1"/>
  <c r="BB94" i="1"/>
  <c r="BE94" i="1" s="1"/>
  <c r="BL94" i="1" s="1"/>
  <c r="BB95" i="1"/>
  <c r="BB96" i="1"/>
  <c r="BB97" i="1"/>
  <c r="BB98" i="1"/>
  <c r="BB99" i="1"/>
  <c r="BB100" i="1"/>
  <c r="BB101" i="1"/>
  <c r="BB102" i="1"/>
  <c r="BB103" i="1"/>
  <c r="BB104" i="1"/>
  <c r="BB105" i="1"/>
  <c r="BB106" i="1"/>
  <c r="BB107" i="1"/>
  <c r="BB108" i="1"/>
  <c r="BB109" i="1"/>
  <c r="BB110" i="1"/>
  <c r="BB111" i="1"/>
  <c r="BB112" i="1"/>
  <c r="BB113" i="1"/>
  <c r="BB114" i="1"/>
  <c r="BE114" i="1" s="1"/>
  <c r="BH114" i="1" s="1"/>
  <c r="BB115" i="1"/>
  <c r="BB116" i="1"/>
  <c r="BB117" i="1"/>
  <c r="BB118" i="1"/>
  <c r="BE118" i="1" s="1"/>
  <c r="BB119" i="1"/>
  <c r="BB120" i="1"/>
  <c r="BB16" i="1"/>
  <c r="BH118" i="1" l="1"/>
  <c r="BJ118" i="1"/>
  <c r="BK118" i="1"/>
  <c r="BJ42" i="1"/>
  <c r="BH42" i="1"/>
  <c r="AI117" i="1"/>
  <c r="U117" i="1"/>
  <c r="S117" i="1" s="1"/>
  <c r="T117" i="1"/>
  <c r="AI109" i="1"/>
  <c r="U109" i="1"/>
  <c r="S109" i="1" s="1"/>
  <c r="T109" i="1"/>
  <c r="AI101" i="1"/>
  <c r="U101" i="1"/>
  <c r="S101" i="1" s="1"/>
  <c r="T101" i="1"/>
  <c r="AI93" i="1"/>
  <c r="U93" i="1"/>
  <c r="S93" i="1" s="1"/>
  <c r="T93" i="1"/>
  <c r="AI85" i="1"/>
  <c r="U85" i="1"/>
  <c r="S85" i="1" s="1"/>
  <c r="T85" i="1"/>
  <c r="AI77" i="1"/>
  <c r="U77" i="1"/>
  <c r="S77" i="1" s="1"/>
  <c r="T77" i="1"/>
  <c r="AI69" i="1"/>
  <c r="U69" i="1"/>
  <c r="S69" i="1" s="1"/>
  <c r="T69" i="1"/>
  <c r="AI61" i="1"/>
  <c r="U61" i="1"/>
  <c r="S61" i="1" s="1"/>
  <c r="T61" i="1"/>
  <c r="AI53" i="1"/>
  <c r="U53" i="1"/>
  <c r="S53" i="1" s="1"/>
  <c r="T53" i="1"/>
  <c r="AI45" i="1"/>
  <c r="U45" i="1"/>
  <c r="S45" i="1" s="1"/>
  <c r="T45" i="1"/>
  <c r="AI37" i="1"/>
  <c r="U37" i="1"/>
  <c r="S37" i="1" s="1"/>
  <c r="T37" i="1"/>
  <c r="AI29" i="1"/>
  <c r="U29" i="1"/>
  <c r="S29" i="1" s="1"/>
  <c r="T29" i="1"/>
  <c r="M30" i="1"/>
  <c r="N30" i="1"/>
  <c r="L30" i="1" s="1"/>
  <c r="BB17" i="1"/>
  <c r="AH62" i="1"/>
  <c r="AF62" i="1" s="1"/>
  <c r="AJ62" i="1" s="1"/>
  <c r="AK62" i="1" s="1"/>
  <c r="BE117" i="1"/>
  <c r="BE113" i="1"/>
  <c r="BE109" i="1"/>
  <c r="BE105" i="1"/>
  <c r="BE101" i="1"/>
  <c r="BE97" i="1"/>
  <c r="BE85" i="1"/>
  <c r="BE81" i="1"/>
  <c r="BE77" i="1"/>
  <c r="BE73" i="1"/>
  <c r="BE69" i="1"/>
  <c r="BE65" i="1"/>
  <c r="BE61" i="1"/>
  <c r="BE57" i="1"/>
  <c r="BE53" i="1"/>
  <c r="BE49" i="1"/>
  <c r="BE45" i="1"/>
  <c r="BE41" i="1"/>
  <c r="BE37" i="1"/>
  <c r="BE33" i="1"/>
  <c r="BE29" i="1"/>
  <c r="BG38" i="1"/>
  <c r="BJ38" i="1"/>
  <c r="AH114" i="1"/>
  <c r="AF114" i="1" s="1"/>
  <c r="AJ114" i="1" s="1"/>
  <c r="AK114" i="1" s="1"/>
  <c r="AH106" i="1"/>
  <c r="AF106" i="1" s="1"/>
  <c r="AJ106" i="1" s="1"/>
  <c r="AK106" i="1" s="1"/>
  <c r="AH86" i="1"/>
  <c r="AF86" i="1" s="1"/>
  <c r="AJ86" i="1" s="1"/>
  <c r="AK86" i="1" s="1"/>
  <c r="AG82" i="1"/>
  <c r="AG62" i="1"/>
  <c r="AG42" i="1"/>
  <c r="AH34" i="1"/>
  <c r="AF34" i="1" s="1"/>
  <c r="AJ34" i="1" s="1"/>
  <c r="AK34" i="1" s="1"/>
  <c r="AI113" i="1"/>
  <c r="AI105" i="1"/>
  <c r="AI97" i="1"/>
  <c r="AV97" i="1" s="1"/>
  <c r="AI89" i="1"/>
  <c r="AI81" i="1"/>
  <c r="AI73" i="1"/>
  <c r="AI65" i="1"/>
  <c r="AV65" i="1" s="1"/>
  <c r="AI57" i="1"/>
  <c r="AI49" i="1"/>
  <c r="AV49" i="1" s="1"/>
  <c r="AI41" i="1"/>
  <c r="AI33" i="1"/>
  <c r="AG110" i="1"/>
  <c r="AV110" i="1"/>
  <c r="AG102" i="1"/>
  <c r="AV102" i="1"/>
  <c r="AH94" i="1"/>
  <c r="AF94" i="1" s="1"/>
  <c r="AJ94" i="1" s="1"/>
  <c r="AK94" i="1" s="1"/>
  <c r="AV94" i="1"/>
  <c r="AG78" i="1"/>
  <c r="AV78" i="1"/>
  <c r="AG70" i="1"/>
  <c r="AV70" i="1"/>
  <c r="AG54" i="1"/>
  <c r="AV54" i="1"/>
  <c r="AG46" i="1"/>
  <c r="AV46" i="1"/>
  <c r="AG30" i="1"/>
  <c r="AV30" i="1"/>
  <c r="T113" i="1"/>
  <c r="T105" i="1"/>
  <c r="T97" i="1"/>
  <c r="T89" i="1"/>
  <c r="T81" i="1"/>
  <c r="T73" i="1"/>
  <c r="T65" i="1"/>
  <c r="T57" i="1"/>
  <c r="T49" i="1"/>
  <c r="T41" i="1"/>
  <c r="T33" i="1"/>
  <c r="AG118" i="1"/>
  <c r="AH110" i="1"/>
  <c r="AF110" i="1" s="1"/>
  <c r="AJ110" i="1" s="1"/>
  <c r="AK110" i="1" s="1"/>
  <c r="AH98" i="1"/>
  <c r="AF98" i="1" s="1"/>
  <c r="AJ98" i="1" s="1"/>
  <c r="AK98" i="1" s="1"/>
  <c r="AH90" i="1"/>
  <c r="AF90" i="1" s="1"/>
  <c r="AJ90" i="1" s="1"/>
  <c r="AK90" i="1" s="1"/>
  <c r="AH74" i="1"/>
  <c r="AF74" i="1" s="1"/>
  <c r="AJ74" i="1" s="1"/>
  <c r="AK74" i="1" s="1"/>
  <c r="AG66" i="1"/>
  <c r="AG58" i="1"/>
  <c r="AG50" i="1"/>
  <c r="AG38" i="1"/>
  <c r="AH30" i="1"/>
  <c r="AF30" i="1" s="1"/>
  <c r="AJ30" i="1" s="1"/>
  <c r="AK30" i="1" s="1"/>
  <c r="BE110" i="1"/>
  <c r="BE106" i="1"/>
  <c r="BE102" i="1"/>
  <c r="BE98" i="1"/>
  <c r="BE70" i="1"/>
  <c r="BE66" i="1"/>
  <c r="BE62" i="1"/>
  <c r="BE54" i="1"/>
  <c r="BE46" i="1"/>
  <c r="BE30" i="1"/>
  <c r="BL34" i="1"/>
  <c r="BF34" i="1" s="1"/>
  <c r="BE120" i="1"/>
  <c r="BE116" i="1"/>
  <c r="BE112" i="1"/>
  <c r="BE108" i="1"/>
  <c r="BE104" i="1"/>
  <c r="BE100" i="1"/>
  <c r="BE96" i="1"/>
  <c r="BE92" i="1"/>
  <c r="BE88" i="1"/>
  <c r="BI88" i="1" s="1"/>
  <c r="BE84" i="1"/>
  <c r="BE80" i="1"/>
  <c r="BE76" i="1"/>
  <c r="BE72" i="1"/>
  <c r="BE68" i="1"/>
  <c r="BE64" i="1"/>
  <c r="BE60" i="1"/>
  <c r="BE56" i="1"/>
  <c r="BE52" i="1"/>
  <c r="BE48" i="1"/>
  <c r="BE44" i="1"/>
  <c r="BE40" i="1"/>
  <c r="BE36" i="1"/>
  <c r="BE32" i="1"/>
  <c r="V120" i="1"/>
  <c r="V116" i="1"/>
  <c r="AI116" i="1" s="1"/>
  <c r="V112" i="1"/>
  <c r="V108" i="1"/>
  <c r="AI108" i="1" s="1"/>
  <c r="BE119" i="1"/>
  <c r="BE115" i="1"/>
  <c r="BE111" i="1"/>
  <c r="BE107" i="1"/>
  <c r="BE103" i="1"/>
  <c r="BE99" i="1"/>
  <c r="BE95" i="1"/>
  <c r="BE91" i="1"/>
  <c r="BE87" i="1"/>
  <c r="BE55" i="1"/>
  <c r="BE47" i="1"/>
  <c r="BE39" i="1"/>
  <c r="BE35" i="1"/>
  <c r="BE31" i="1"/>
  <c r="AI119" i="1"/>
  <c r="AI115" i="1"/>
  <c r="AV115" i="1" s="1"/>
  <c r="AI111" i="1"/>
  <c r="AV111" i="1" s="1"/>
  <c r="AI107" i="1"/>
  <c r="AI103" i="1"/>
  <c r="AI99" i="1"/>
  <c r="AI95" i="1"/>
  <c r="AI91" i="1"/>
  <c r="AV91" i="1" s="1"/>
  <c r="AI87" i="1"/>
  <c r="AI83" i="1"/>
  <c r="AV83" i="1" s="1"/>
  <c r="AI79" i="1"/>
  <c r="AV79" i="1" s="1"/>
  <c r="AI75" i="1"/>
  <c r="AI71" i="1"/>
  <c r="AI67" i="1"/>
  <c r="AI63" i="1"/>
  <c r="AI59" i="1"/>
  <c r="AV59" i="1" s="1"/>
  <c r="AI55" i="1"/>
  <c r="AI51" i="1"/>
  <c r="AV51" i="1" s="1"/>
  <c r="AI47" i="1"/>
  <c r="AV47" i="1" s="1"/>
  <c r="AI43" i="1"/>
  <c r="AI39" i="1"/>
  <c r="AI35" i="1"/>
  <c r="AV35" i="1" s="1"/>
  <c r="AI31" i="1"/>
  <c r="AV31" i="1" s="1"/>
  <c r="AI100" i="1"/>
  <c r="AI84" i="1"/>
  <c r="AI68" i="1"/>
  <c r="AI52" i="1"/>
  <c r="AI36" i="1"/>
  <c r="V104" i="1"/>
  <c r="AI104" i="1" s="1"/>
  <c r="V100" i="1"/>
  <c r="V96" i="1"/>
  <c r="V92" i="1"/>
  <c r="AI92" i="1" s="1"/>
  <c r="V88" i="1"/>
  <c r="AI88" i="1" s="1"/>
  <c r="V84" i="1"/>
  <c r="V80" i="1"/>
  <c r="V76" i="1"/>
  <c r="AI76" i="1" s="1"/>
  <c r="V72" i="1"/>
  <c r="AI72" i="1" s="1"/>
  <c r="V68" i="1"/>
  <c r="V64" i="1"/>
  <c r="V60" i="1"/>
  <c r="AI60" i="1" s="1"/>
  <c r="V56" i="1"/>
  <c r="AI56" i="1" s="1"/>
  <c r="V52" i="1"/>
  <c r="V48" i="1"/>
  <c r="V44" i="1"/>
  <c r="AI44" i="1" s="1"/>
  <c r="V40" i="1"/>
  <c r="AI40" i="1" s="1"/>
  <c r="V36" i="1"/>
  <c r="V32" i="1"/>
  <c r="BH116" i="1"/>
  <c r="BG116" i="1"/>
  <c r="BJ116" i="1"/>
  <c r="BK116" i="1"/>
  <c r="BI116" i="1"/>
  <c r="BI96" i="1"/>
  <c r="BJ96" i="1"/>
  <c r="BL96" i="1"/>
  <c r="BH119" i="1"/>
  <c r="BJ119" i="1"/>
  <c r="BI119" i="1"/>
  <c r="BK119" i="1"/>
  <c r="BG119" i="1"/>
  <c r="BH111" i="1"/>
  <c r="BJ111" i="1"/>
  <c r="BG111" i="1"/>
  <c r="BI111" i="1"/>
  <c r="BK111" i="1"/>
  <c r="BL107" i="1"/>
  <c r="BI107" i="1"/>
  <c r="BF107" i="1" s="1"/>
  <c r="BJ107" i="1"/>
  <c r="BH107" i="1"/>
  <c r="BL103" i="1"/>
  <c r="BI103" i="1"/>
  <c r="BF103" i="1" s="1"/>
  <c r="BH103" i="1"/>
  <c r="BJ103" i="1"/>
  <c r="BJ99" i="1"/>
  <c r="BL95" i="1"/>
  <c r="BH95" i="1"/>
  <c r="BI95" i="1"/>
  <c r="BJ95" i="1"/>
  <c r="BG110" i="1"/>
  <c r="BJ110" i="1"/>
  <c r="BK110" i="1"/>
  <c r="BI102" i="1"/>
  <c r="BF102" i="1" s="1"/>
  <c r="BL102" i="1"/>
  <c r="BJ102" i="1"/>
  <c r="BI98" i="1"/>
  <c r="BJ98" i="1"/>
  <c r="BL98" i="1"/>
  <c r="BH120" i="1"/>
  <c r="BG120" i="1"/>
  <c r="BK120" i="1"/>
  <c r="BI120" i="1"/>
  <c r="BJ120" i="1"/>
  <c r="BH112" i="1"/>
  <c r="BG112" i="1"/>
  <c r="BJ112" i="1"/>
  <c r="BK112" i="1"/>
  <c r="BI112" i="1"/>
  <c r="BI104" i="1"/>
  <c r="BJ104" i="1"/>
  <c r="BL104" i="1"/>
  <c r="BI100" i="1"/>
  <c r="BJ100" i="1"/>
  <c r="BL100" i="1"/>
  <c r="BG115" i="1"/>
  <c r="BH117" i="1"/>
  <c r="BJ117" i="1"/>
  <c r="BG117" i="1"/>
  <c r="BI117" i="1"/>
  <c r="BK117" i="1"/>
  <c r="BL109" i="1"/>
  <c r="BI109" i="1"/>
  <c r="BJ109" i="1"/>
  <c r="BH109" i="1"/>
  <c r="BL105" i="1"/>
  <c r="BI105" i="1"/>
  <c r="BJ105" i="1"/>
  <c r="BH105" i="1"/>
  <c r="BL101" i="1"/>
  <c r="BI101" i="1"/>
  <c r="BH101" i="1"/>
  <c r="BJ101" i="1"/>
  <c r="BJ97" i="1"/>
  <c r="BI118" i="1"/>
  <c r="BI114" i="1"/>
  <c r="BJ114" i="1"/>
  <c r="BG118" i="1"/>
  <c r="BG114" i="1"/>
  <c r="BJ56" i="1"/>
  <c r="BH56" i="1"/>
  <c r="BL56" i="1"/>
  <c r="BJ48" i="1"/>
  <c r="BL48" i="1"/>
  <c r="BH48" i="1"/>
  <c r="BL54" i="1"/>
  <c r="BH54" i="1"/>
  <c r="BJ54" i="1"/>
  <c r="BL46" i="1"/>
  <c r="BH46" i="1"/>
  <c r="BJ46" i="1"/>
  <c r="BH52" i="1"/>
  <c r="BL52" i="1"/>
  <c r="BJ52" i="1"/>
  <c r="BL58" i="1"/>
  <c r="BL50" i="1"/>
  <c r="BJ58" i="1"/>
  <c r="BJ50" i="1"/>
  <c r="BL40" i="1"/>
  <c r="BJ40" i="1"/>
  <c r="BH40" i="1"/>
  <c r="BJ31" i="1"/>
  <c r="BG36" i="1"/>
  <c r="BH36" i="1"/>
  <c r="BJ36" i="1"/>
  <c r="BL36" i="1"/>
  <c r="BF36" i="1" s="1"/>
  <c r="BI36" i="1"/>
  <c r="BG32" i="1"/>
  <c r="BH32" i="1"/>
  <c r="BI32" i="1"/>
  <c r="BJ32" i="1"/>
  <c r="BL32" i="1"/>
  <c r="BF32" i="1" s="1"/>
  <c r="BG35" i="1"/>
  <c r="BJ35" i="1"/>
  <c r="BH35" i="1"/>
  <c r="BI35" i="1"/>
  <c r="BL35" i="1"/>
  <c r="BF35" i="1" s="1"/>
  <c r="BG37" i="1"/>
  <c r="BJ37" i="1"/>
  <c r="BH37" i="1"/>
  <c r="BI37" i="1"/>
  <c r="BL37" i="1"/>
  <c r="BF37" i="1" s="1"/>
  <c r="BG33" i="1"/>
  <c r="BJ33" i="1"/>
  <c r="BH33" i="1"/>
  <c r="BL33" i="1"/>
  <c r="BF33" i="1" s="1"/>
  <c r="BI33" i="1"/>
  <c r="BL42" i="1"/>
  <c r="BI38" i="1"/>
  <c r="BI34" i="1"/>
  <c r="BJ34" i="1"/>
  <c r="BH38" i="1"/>
  <c r="BH34" i="1"/>
  <c r="BJ30" i="1"/>
  <c r="BG29" i="1"/>
  <c r="BJ29" i="1"/>
  <c r="BL29" i="1"/>
  <c r="BF29" i="1" s="1"/>
  <c r="BI29" i="1"/>
  <c r="BH29" i="1"/>
  <c r="M33" i="1"/>
  <c r="N33" i="1"/>
  <c r="L33" i="1" s="1"/>
  <c r="M31" i="1"/>
  <c r="M32" i="1"/>
  <c r="T120" i="1"/>
  <c r="U116" i="1"/>
  <c r="S116" i="1" s="1"/>
  <c r="T116" i="1"/>
  <c r="T112" i="1"/>
  <c r="U108" i="1"/>
  <c r="S108" i="1" s="1"/>
  <c r="T108" i="1"/>
  <c r="U104" i="1"/>
  <c r="S104" i="1" s="1"/>
  <c r="T104" i="1"/>
  <c r="U100" i="1"/>
  <c r="S100" i="1" s="1"/>
  <c r="T100" i="1"/>
  <c r="T96" i="1"/>
  <c r="U92" i="1"/>
  <c r="S92" i="1" s="1"/>
  <c r="U88" i="1"/>
  <c r="S88" i="1" s="1"/>
  <c r="T88" i="1"/>
  <c r="U84" i="1"/>
  <c r="S84" i="1" s="1"/>
  <c r="T84" i="1"/>
  <c r="T80" i="1"/>
  <c r="U76" i="1"/>
  <c r="S76" i="1" s="1"/>
  <c r="U72" i="1"/>
  <c r="S72" i="1" s="1"/>
  <c r="T72" i="1"/>
  <c r="U68" i="1"/>
  <c r="S68" i="1" s="1"/>
  <c r="T68" i="1"/>
  <c r="T64" i="1"/>
  <c r="U60" i="1"/>
  <c r="S60" i="1" s="1"/>
  <c r="U56" i="1"/>
  <c r="S56" i="1" s="1"/>
  <c r="T56" i="1"/>
  <c r="U52" i="1"/>
  <c r="S52" i="1" s="1"/>
  <c r="T52" i="1"/>
  <c r="T48" i="1"/>
  <c r="U44" i="1"/>
  <c r="S44" i="1" s="1"/>
  <c r="U40" i="1"/>
  <c r="S40" i="1" s="1"/>
  <c r="T40" i="1"/>
  <c r="U36" i="1"/>
  <c r="S36" i="1" s="1"/>
  <c r="T36" i="1"/>
  <c r="T32" i="1"/>
  <c r="AH97" i="1"/>
  <c r="AF97" i="1" s="1"/>
  <c r="AJ97" i="1" s="1"/>
  <c r="AK97" i="1" s="1"/>
  <c r="AG97" i="1"/>
  <c r="AG65" i="1"/>
  <c r="AH65" i="1"/>
  <c r="AF65" i="1" s="1"/>
  <c r="AJ65" i="1" s="1"/>
  <c r="AK65" i="1" s="1"/>
  <c r="AH49" i="1"/>
  <c r="AF49" i="1" s="1"/>
  <c r="AJ49" i="1" s="1"/>
  <c r="AK49" i="1" s="1"/>
  <c r="AG49" i="1"/>
  <c r="AH102" i="1"/>
  <c r="AF102" i="1" s="1"/>
  <c r="AJ102" i="1" s="1"/>
  <c r="AK102" i="1" s="1"/>
  <c r="AH70" i="1"/>
  <c r="AF70" i="1" s="1"/>
  <c r="AJ70" i="1" s="1"/>
  <c r="AK70" i="1" s="1"/>
  <c r="AH46" i="1"/>
  <c r="AF46" i="1" s="1"/>
  <c r="AJ46" i="1" s="1"/>
  <c r="AK46" i="1" s="1"/>
  <c r="T119" i="1"/>
  <c r="T115" i="1"/>
  <c r="T111" i="1"/>
  <c r="T107" i="1"/>
  <c r="T103" i="1"/>
  <c r="T99" i="1"/>
  <c r="T95" i="1"/>
  <c r="T91" i="1"/>
  <c r="T87" i="1"/>
  <c r="T83" i="1"/>
  <c r="T79" i="1"/>
  <c r="T75" i="1"/>
  <c r="T71" i="1"/>
  <c r="T67" i="1"/>
  <c r="T63" i="1"/>
  <c r="T59" i="1"/>
  <c r="T55" i="1"/>
  <c r="T51" i="1"/>
  <c r="T47" i="1"/>
  <c r="T43" i="1"/>
  <c r="T39" i="1"/>
  <c r="T35" i="1"/>
  <c r="T31" i="1"/>
  <c r="AH76" i="1"/>
  <c r="AF76" i="1" s="1"/>
  <c r="AJ76" i="1" s="1"/>
  <c r="AK76" i="1" s="1"/>
  <c r="AG68" i="1"/>
  <c r="AG44" i="1"/>
  <c r="AH119" i="1"/>
  <c r="AF119" i="1" s="1"/>
  <c r="AJ119" i="1" s="1"/>
  <c r="AK119" i="1" s="1"/>
  <c r="AH115" i="1"/>
  <c r="AF115" i="1" s="1"/>
  <c r="AJ115" i="1" s="1"/>
  <c r="AK115" i="1" s="1"/>
  <c r="AG115" i="1"/>
  <c r="AH111" i="1"/>
  <c r="AF111" i="1" s="1"/>
  <c r="AJ111" i="1" s="1"/>
  <c r="AK111" i="1" s="1"/>
  <c r="AG111" i="1"/>
  <c r="AG91" i="1"/>
  <c r="AH91" i="1"/>
  <c r="AF91" i="1" s="1"/>
  <c r="AJ91" i="1" s="1"/>
  <c r="AK91" i="1" s="1"/>
  <c r="AH83" i="1"/>
  <c r="AF83" i="1" s="1"/>
  <c r="AJ83" i="1" s="1"/>
  <c r="AK83" i="1" s="1"/>
  <c r="AH79" i="1"/>
  <c r="AF79" i="1" s="1"/>
  <c r="AJ79" i="1" s="1"/>
  <c r="AK79" i="1" s="1"/>
  <c r="AG79" i="1"/>
  <c r="AH59" i="1"/>
  <c r="AF59" i="1" s="1"/>
  <c r="AJ59" i="1" s="1"/>
  <c r="AK59" i="1" s="1"/>
  <c r="AG59" i="1"/>
  <c r="AG55" i="1"/>
  <c r="AG51" i="1"/>
  <c r="AG47" i="1"/>
  <c r="AH47" i="1"/>
  <c r="AF47" i="1" s="1"/>
  <c r="AJ47" i="1" s="1"/>
  <c r="AK47" i="1" s="1"/>
  <c r="AG35" i="1"/>
  <c r="AH31" i="1"/>
  <c r="AF31" i="1" s="1"/>
  <c r="AJ31" i="1" s="1"/>
  <c r="AK31" i="1" s="1"/>
  <c r="AG31" i="1"/>
  <c r="AH108" i="1"/>
  <c r="AF108" i="1" s="1"/>
  <c r="AJ108" i="1" s="1"/>
  <c r="AK108" i="1" s="1"/>
  <c r="AG100" i="1"/>
  <c r="AH77" i="1"/>
  <c r="AF77" i="1" s="1"/>
  <c r="AJ77" i="1" s="1"/>
  <c r="AK77" i="1" s="1"/>
  <c r="AH53" i="1"/>
  <c r="AF53" i="1" s="1"/>
  <c r="AJ53" i="1" s="1"/>
  <c r="AK53" i="1" s="1"/>
  <c r="AG113" i="1"/>
  <c r="AG105" i="1"/>
  <c r="AH89" i="1"/>
  <c r="AF89" i="1" s="1"/>
  <c r="AJ89" i="1" s="1"/>
  <c r="AK89" i="1" s="1"/>
  <c r="AH81" i="1"/>
  <c r="AF81" i="1" s="1"/>
  <c r="AJ81" i="1" s="1"/>
  <c r="AK81" i="1" s="1"/>
  <c r="AH73" i="1"/>
  <c r="AF73" i="1" s="1"/>
  <c r="AJ73" i="1" s="1"/>
  <c r="AK73" i="1" s="1"/>
  <c r="AG61" i="1"/>
  <c r="AH45" i="1"/>
  <c r="AF45" i="1" s="1"/>
  <c r="AJ45" i="1" s="1"/>
  <c r="AK45" i="1" s="1"/>
  <c r="AG33" i="1"/>
  <c r="BJ93" i="1"/>
  <c r="BG93" i="1"/>
  <c r="BK93" i="1"/>
  <c r="BJ91" i="1"/>
  <c r="BG91" i="1"/>
  <c r="BK91" i="1"/>
  <c r="BJ87" i="1"/>
  <c r="BG87" i="1"/>
  <c r="BK87" i="1"/>
  <c r="BG59" i="1"/>
  <c r="BK59" i="1"/>
  <c r="BH59" i="1"/>
  <c r="BL59" i="1"/>
  <c r="BI59" i="1"/>
  <c r="BF59" i="1" s="1"/>
  <c r="BJ59" i="1"/>
  <c r="BG51" i="1"/>
  <c r="BK51" i="1"/>
  <c r="BL51" i="1"/>
  <c r="BH51" i="1"/>
  <c r="BI51" i="1"/>
  <c r="BF51" i="1" s="1"/>
  <c r="BJ51" i="1"/>
  <c r="BG47" i="1"/>
  <c r="BK47" i="1"/>
  <c r="BL47" i="1"/>
  <c r="BH47" i="1"/>
  <c r="BI47" i="1"/>
  <c r="BJ47" i="1"/>
  <c r="BG43" i="1"/>
  <c r="BK43" i="1"/>
  <c r="BL43" i="1"/>
  <c r="BH43" i="1"/>
  <c r="BI43" i="1"/>
  <c r="BF43" i="1" s="1"/>
  <c r="BJ43" i="1"/>
  <c r="BG94" i="1"/>
  <c r="BK94" i="1"/>
  <c r="BJ89" i="1"/>
  <c r="BG89" i="1"/>
  <c r="BK89" i="1"/>
  <c r="BI110" i="1"/>
  <c r="BF110" i="1" s="1"/>
  <c r="BI94" i="1"/>
  <c r="BF94" i="1" s="1"/>
  <c r="BI93" i="1"/>
  <c r="BI91" i="1"/>
  <c r="BI89" i="1"/>
  <c r="BI87" i="1"/>
  <c r="BF87" i="1" s="1"/>
  <c r="BL57" i="1"/>
  <c r="BH57" i="1"/>
  <c r="BG53" i="1"/>
  <c r="BK53" i="1"/>
  <c r="BL53" i="1"/>
  <c r="BH53" i="1"/>
  <c r="BI53" i="1"/>
  <c r="BJ53" i="1"/>
  <c r="BG49" i="1"/>
  <c r="BK49" i="1"/>
  <c r="BL49" i="1"/>
  <c r="BH49" i="1"/>
  <c r="BI49" i="1"/>
  <c r="BJ49" i="1"/>
  <c r="BG45" i="1"/>
  <c r="BK45" i="1"/>
  <c r="BL45" i="1"/>
  <c r="BH45" i="1"/>
  <c r="BI45" i="1"/>
  <c r="BJ45" i="1"/>
  <c r="BL41" i="1"/>
  <c r="BH41" i="1"/>
  <c r="BJ92" i="1"/>
  <c r="BJ90" i="1"/>
  <c r="BG90" i="1"/>
  <c r="BK90" i="1"/>
  <c r="BJ88" i="1"/>
  <c r="BG88" i="1"/>
  <c r="BK88" i="1"/>
  <c r="BG55" i="1"/>
  <c r="BH55" i="1"/>
  <c r="BI55" i="1"/>
  <c r="BG39" i="1"/>
  <c r="BK39" i="1"/>
  <c r="BL39" i="1"/>
  <c r="BH39" i="1"/>
  <c r="BI39" i="1"/>
  <c r="BJ39" i="1"/>
  <c r="BK106" i="1"/>
  <c r="BG104" i="1"/>
  <c r="BK104" i="1"/>
  <c r="BG102" i="1"/>
  <c r="BK102" i="1"/>
  <c r="BG100" i="1"/>
  <c r="BK100" i="1"/>
  <c r="BG98" i="1"/>
  <c r="BK98" i="1"/>
  <c r="BG96" i="1"/>
  <c r="BK96" i="1"/>
  <c r="BJ94" i="1"/>
  <c r="BL93" i="1"/>
  <c r="BL92" i="1"/>
  <c r="BF92" i="1" s="1"/>
  <c r="BL91" i="1"/>
  <c r="BL90" i="1"/>
  <c r="BF90" i="1" s="1"/>
  <c r="BL89" i="1"/>
  <c r="BL88" i="1"/>
  <c r="BF88" i="1" s="1"/>
  <c r="BL87" i="1"/>
  <c r="BG85" i="1"/>
  <c r="BK85" i="1"/>
  <c r="BH85" i="1"/>
  <c r="BL85" i="1"/>
  <c r="BI85" i="1"/>
  <c r="BF85" i="1" s="1"/>
  <c r="BJ85" i="1"/>
  <c r="BG83" i="1"/>
  <c r="BK83" i="1"/>
  <c r="BH83" i="1"/>
  <c r="BL83" i="1"/>
  <c r="BI83" i="1"/>
  <c r="BF83" i="1" s="1"/>
  <c r="BJ83" i="1"/>
  <c r="BG81" i="1"/>
  <c r="BK81" i="1"/>
  <c r="BH81" i="1"/>
  <c r="BL81" i="1"/>
  <c r="BI81" i="1"/>
  <c r="BF81" i="1" s="1"/>
  <c r="BJ81" i="1"/>
  <c r="BG79" i="1"/>
  <c r="BK79" i="1"/>
  <c r="BH79" i="1"/>
  <c r="BL79" i="1"/>
  <c r="BI79" i="1"/>
  <c r="BF79" i="1" s="1"/>
  <c r="BJ79" i="1"/>
  <c r="BG77" i="1"/>
  <c r="BK77" i="1"/>
  <c r="BH77" i="1"/>
  <c r="BL77" i="1"/>
  <c r="BI77" i="1"/>
  <c r="BF77" i="1" s="1"/>
  <c r="BJ77" i="1"/>
  <c r="BG75" i="1"/>
  <c r="BK75" i="1"/>
  <c r="BH75" i="1"/>
  <c r="BL75" i="1"/>
  <c r="BI75" i="1"/>
  <c r="BF75" i="1" s="1"/>
  <c r="BJ75" i="1"/>
  <c r="BH73" i="1"/>
  <c r="BJ73" i="1"/>
  <c r="BG71" i="1"/>
  <c r="BK71" i="1"/>
  <c r="BH71" i="1"/>
  <c r="BL71" i="1"/>
  <c r="BI71" i="1"/>
  <c r="BJ71" i="1"/>
  <c r="BG69" i="1"/>
  <c r="BK69" i="1"/>
  <c r="BH69" i="1"/>
  <c r="BL69" i="1"/>
  <c r="BI69" i="1"/>
  <c r="BF69" i="1" s="1"/>
  <c r="BJ69" i="1"/>
  <c r="BG67" i="1"/>
  <c r="BK67" i="1"/>
  <c r="BH67" i="1"/>
  <c r="BL67" i="1"/>
  <c r="BI67" i="1"/>
  <c r="BJ67" i="1"/>
  <c r="BG65" i="1"/>
  <c r="BK65" i="1"/>
  <c r="BH65" i="1"/>
  <c r="BL65" i="1"/>
  <c r="BI65" i="1"/>
  <c r="BF65" i="1" s="1"/>
  <c r="BJ65" i="1"/>
  <c r="BG63" i="1"/>
  <c r="BK63" i="1"/>
  <c r="BH63" i="1"/>
  <c r="BL63" i="1"/>
  <c r="BI63" i="1"/>
  <c r="BJ63" i="1"/>
  <c r="BG61" i="1"/>
  <c r="BK61" i="1"/>
  <c r="BH61" i="1"/>
  <c r="BL61" i="1"/>
  <c r="BI61" i="1"/>
  <c r="BF61" i="1" s="1"/>
  <c r="BJ61" i="1"/>
  <c r="BL120" i="1"/>
  <c r="BF120" i="1" s="1"/>
  <c r="BL119" i="1"/>
  <c r="BF119" i="1" s="1"/>
  <c r="BL118" i="1"/>
  <c r="BF118" i="1" s="1"/>
  <c r="BL117" i="1"/>
  <c r="BF117" i="1" s="1"/>
  <c r="BL116" i="1"/>
  <c r="BF116" i="1" s="1"/>
  <c r="BL114" i="1"/>
  <c r="BF114" i="1" s="1"/>
  <c r="BL113" i="1"/>
  <c r="BF113" i="1" s="1"/>
  <c r="BL112" i="1"/>
  <c r="BF112" i="1" s="1"/>
  <c r="BL111" i="1"/>
  <c r="BF111" i="1" s="1"/>
  <c r="BL110" i="1"/>
  <c r="BH110" i="1"/>
  <c r="BG109" i="1"/>
  <c r="BK109" i="1"/>
  <c r="BG107" i="1"/>
  <c r="BK107" i="1"/>
  <c r="BG105" i="1"/>
  <c r="BK105" i="1"/>
  <c r="BH104" i="1"/>
  <c r="BG103" i="1"/>
  <c r="BK103" i="1"/>
  <c r="BH102" i="1"/>
  <c r="BG101" i="1"/>
  <c r="BK101" i="1"/>
  <c r="BH100" i="1"/>
  <c r="BG99" i="1"/>
  <c r="BK99" i="1"/>
  <c r="BH98" i="1"/>
  <c r="BK97" i="1"/>
  <c r="BH96" i="1"/>
  <c r="BG95" i="1"/>
  <c r="BK95" i="1"/>
  <c r="BH94" i="1"/>
  <c r="BH93" i="1"/>
  <c r="BH91" i="1"/>
  <c r="BH90" i="1"/>
  <c r="BH89" i="1"/>
  <c r="BH88" i="1"/>
  <c r="BH87" i="1"/>
  <c r="BG86" i="1"/>
  <c r="BH86" i="1"/>
  <c r="BL86" i="1"/>
  <c r="BI86" i="1"/>
  <c r="BF86" i="1" s="1"/>
  <c r="BJ86" i="1"/>
  <c r="BG84" i="1"/>
  <c r="BK84" i="1"/>
  <c r="BH84" i="1"/>
  <c r="BL84" i="1"/>
  <c r="BI84" i="1"/>
  <c r="BF84" i="1" s="1"/>
  <c r="BJ84" i="1"/>
  <c r="BG82" i="1"/>
  <c r="BK82" i="1"/>
  <c r="BH82" i="1"/>
  <c r="BL82" i="1"/>
  <c r="BI82" i="1"/>
  <c r="BF82" i="1" s="1"/>
  <c r="BJ82" i="1"/>
  <c r="BG80" i="1"/>
  <c r="BK80" i="1"/>
  <c r="BH80" i="1"/>
  <c r="BL80" i="1"/>
  <c r="BI80" i="1"/>
  <c r="BF80" i="1" s="1"/>
  <c r="BJ80" i="1"/>
  <c r="BG78" i="1"/>
  <c r="BK78" i="1"/>
  <c r="BH78" i="1"/>
  <c r="BL78" i="1"/>
  <c r="BI78" i="1"/>
  <c r="BF78" i="1" s="1"/>
  <c r="BJ78" i="1"/>
  <c r="BG76" i="1"/>
  <c r="BL76" i="1"/>
  <c r="BG74" i="1"/>
  <c r="BK74" i="1"/>
  <c r="BH74" i="1"/>
  <c r="BL74" i="1"/>
  <c r="BI74" i="1"/>
  <c r="BF74" i="1" s="1"/>
  <c r="BJ74" i="1"/>
  <c r="BG72" i="1"/>
  <c r="BK72" i="1"/>
  <c r="BH72" i="1"/>
  <c r="BL72" i="1"/>
  <c r="BI72" i="1"/>
  <c r="BJ72" i="1"/>
  <c r="BG70" i="1"/>
  <c r="BK70" i="1"/>
  <c r="BH70" i="1"/>
  <c r="BL70" i="1"/>
  <c r="BI70" i="1"/>
  <c r="BF70" i="1" s="1"/>
  <c r="BJ70" i="1"/>
  <c r="BG68" i="1"/>
  <c r="BK68" i="1"/>
  <c r="BH68" i="1"/>
  <c r="BL68" i="1"/>
  <c r="BI68" i="1"/>
  <c r="BJ68" i="1"/>
  <c r="BK66" i="1"/>
  <c r="BH66" i="1"/>
  <c r="BJ66" i="1"/>
  <c r="BG64" i="1"/>
  <c r="BK64" i="1"/>
  <c r="BH64" i="1"/>
  <c r="BL64" i="1"/>
  <c r="BI64" i="1"/>
  <c r="BJ64" i="1"/>
  <c r="BG62" i="1"/>
  <c r="BK62" i="1"/>
  <c r="BH62" i="1"/>
  <c r="BL62" i="1"/>
  <c r="BI62" i="1"/>
  <c r="BF62" i="1" s="1"/>
  <c r="BJ62" i="1"/>
  <c r="BH60" i="1"/>
  <c r="BL60" i="1"/>
  <c r="BI60" i="1"/>
  <c r="BG58" i="1"/>
  <c r="BK58" i="1"/>
  <c r="BG56" i="1"/>
  <c r="BK56" i="1"/>
  <c r="BG54" i="1"/>
  <c r="BK54" i="1"/>
  <c r="BG52" i="1"/>
  <c r="BK52" i="1"/>
  <c r="BG50" i="1"/>
  <c r="BK50" i="1"/>
  <c r="BG48" i="1"/>
  <c r="BK48" i="1"/>
  <c r="BG46" i="1"/>
  <c r="BK46" i="1"/>
  <c r="BG44" i="1"/>
  <c r="BG42" i="1"/>
  <c r="BK42" i="1"/>
  <c r="BG40" i="1"/>
  <c r="BK40" i="1"/>
  <c r="BI58" i="1"/>
  <c r="BF58" i="1" s="1"/>
  <c r="BI56" i="1"/>
  <c r="BF56" i="1" s="1"/>
  <c r="BI54" i="1"/>
  <c r="BF54" i="1" s="1"/>
  <c r="BI52" i="1"/>
  <c r="BF52" i="1" s="1"/>
  <c r="BI50" i="1"/>
  <c r="BI48" i="1"/>
  <c r="BF48" i="1" s="1"/>
  <c r="BI46" i="1"/>
  <c r="BF46" i="1" s="1"/>
  <c r="BI42" i="1"/>
  <c r="BF42" i="1" s="1"/>
  <c r="BI40" i="1"/>
  <c r="BF40" i="1" s="1"/>
  <c r="BK38" i="1"/>
  <c r="BK37" i="1"/>
  <c r="BK36" i="1"/>
  <c r="BK35" i="1"/>
  <c r="BK34" i="1"/>
  <c r="BK33" i="1"/>
  <c r="BK32" i="1"/>
  <c r="BK31" i="1"/>
  <c r="BK30" i="1"/>
  <c r="BK29" i="1"/>
  <c r="BE16" i="1"/>
  <c r="AH36" i="1"/>
  <c r="AF36" i="1" s="1"/>
  <c r="AJ36" i="1" s="1"/>
  <c r="AK36" i="1" s="1"/>
  <c r="AH107" i="1"/>
  <c r="AF107" i="1" s="1"/>
  <c r="AJ107" i="1" s="1"/>
  <c r="AK107" i="1" s="1"/>
  <c r="AH103" i="1"/>
  <c r="AF103" i="1" s="1"/>
  <c r="AJ103" i="1" s="1"/>
  <c r="AK103" i="1" s="1"/>
  <c r="AH99" i="1"/>
  <c r="AF99" i="1" s="1"/>
  <c r="AJ99" i="1" s="1"/>
  <c r="AK99" i="1" s="1"/>
  <c r="AH95" i="1"/>
  <c r="AF95" i="1" s="1"/>
  <c r="AJ95" i="1" s="1"/>
  <c r="AK95" i="1" s="1"/>
  <c r="AH88" i="1"/>
  <c r="AF88" i="1" s="1"/>
  <c r="AJ88" i="1" s="1"/>
  <c r="AK88" i="1" s="1"/>
  <c r="AH84" i="1"/>
  <c r="AF84" i="1" s="1"/>
  <c r="AJ84" i="1" s="1"/>
  <c r="AK84" i="1" s="1"/>
  <c r="AH75" i="1"/>
  <c r="AF75" i="1" s="1"/>
  <c r="AJ75" i="1" s="1"/>
  <c r="AK75" i="1" s="1"/>
  <c r="AH71" i="1"/>
  <c r="AF71" i="1" s="1"/>
  <c r="AJ71" i="1" s="1"/>
  <c r="AK71" i="1" s="1"/>
  <c r="AH67" i="1"/>
  <c r="AF67" i="1" s="1"/>
  <c r="AJ67" i="1" s="1"/>
  <c r="AK67" i="1" s="1"/>
  <c r="AH63" i="1"/>
  <c r="AF63" i="1" s="1"/>
  <c r="AJ63" i="1" s="1"/>
  <c r="AK63" i="1" s="1"/>
  <c r="AH56" i="1"/>
  <c r="AF56" i="1" s="1"/>
  <c r="AJ56" i="1" s="1"/>
  <c r="AK56" i="1" s="1"/>
  <c r="AH52" i="1"/>
  <c r="AF52" i="1" s="1"/>
  <c r="AJ52" i="1" s="1"/>
  <c r="AK52" i="1" s="1"/>
  <c r="AH43" i="1"/>
  <c r="AF43" i="1" s="1"/>
  <c r="AJ43" i="1" s="1"/>
  <c r="AK43" i="1" s="1"/>
  <c r="AH39" i="1"/>
  <c r="AF39" i="1" s="1"/>
  <c r="AJ39" i="1" s="1"/>
  <c r="AK39" i="1" s="1"/>
  <c r="AH116" i="1"/>
  <c r="AF116" i="1" s="1"/>
  <c r="AJ116" i="1" s="1"/>
  <c r="AK116" i="1" s="1"/>
  <c r="N16" i="1"/>
  <c r="AQ28" i="1"/>
  <c r="AR28" i="1" s="1"/>
  <c r="AQ27" i="1"/>
  <c r="AR27" i="1" s="1"/>
  <c r="AQ26" i="1"/>
  <c r="AR26" i="1" s="1"/>
  <c r="AQ25" i="1"/>
  <c r="AR25" i="1" s="1"/>
  <c r="AQ24" i="1"/>
  <c r="AR24" i="1" s="1"/>
  <c r="AQ23" i="1"/>
  <c r="AR23" i="1" s="1"/>
  <c r="AQ22" i="1"/>
  <c r="AR22" i="1" s="1"/>
  <c r="AQ21" i="1"/>
  <c r="AR21" i="1" s="1"/>
  <c r="AQ20" i="1"/>
  <c r="AR20" i="1" s="1"/>
  <c r="AQ19" i="1"/>
  <c r="AR19" i="1" s="1"/>
  <c r="AQ18" i="1"/>
  <c r="AR18" i="1" s="1"/>
  <c r="AQ17" i="1"/>
  <c r="AR17" i="1" s="1"/>
  <c r="AQ16" i="1"/>
  <c r="AR16" i="1" s="1"/>
  <c r="AD28" i="1"/>
  <c r="AE28" i="1" s="1"/>
  <c r="AD27" i="1"/>
  <c r="AE27" i="1" s="1"/>
  <c r="AD26" i="1"/>
  <c r="AE26" i="1" s="1"/>
  <c r="AD25" i="1"/>
  <c r="AE25" i="1" s="1"/>
  <c r="AD24" i="1"/>
  <c r="AE24" i="1" s="1"/>
  <c r="AD23" i="1"/>
  <c r="AE23" i="1" s="1"/>
  <c r="AD22" i="1"/>
  <c r="AE22" i="1" s="1"/>
  <c r="AD21" i="1"/>
  <c r="AE21" i="1" s="1"/>
  <c r="AD20" i="1"/>
  <c r="AE20" i="1" s="1"/>
  <c r="AD19" i="1"/>
  <c r="AE19" i="1" s="1"/>
  <c r="AD18" i="1"/>
  <c r="AE18" i="1" s="1"/>
  <c r="AD17" i="1"/>
  <c r="AE17" i="1" s="1"/>
  <c r="AD16" i="1"/>
  <c r="AE16" i="1" s="1"/>
  <c r="Q28" i="1"/>
  <c r="R28" i="1" s="1"/>
  <c r="Q27" i="1"/>
  <c r="R27" i="1" s="1"/>
  <c r="Q26" i="1"/>
  <c r="R26" i="1" s="1"/>
  <c r="Q25" i="1"/>
  <c r="R25" i="1" s="1"/>
  <c r="Q24" i="1"/>
  <c r="R24" i="1" s="1"/>
  <c r="Q23" i="1"/>
  <c r="R23" i="1" s="1"/>
  <c r="Q22" i="1"/>
  <c r="R22" i="1" s="1"/>
  <c r="Q21" i="1"/>
  <c r="R21" i="1" s="1"/>
  <c r="Q20" i="1"/>
  <c r="R20" i="1" s="1"/>
  <c r="Q19" i="1"/>
  <c r="R19" i="1" s="1"/>
  <c r="Q18" i="1"/>
  <c r="R18" i="1" s="1"/>
  <c r="Q17" i="1"/>
  <c r="R17" i="1" s="1"/>
  <c r="Q16" i="1"/>
  <c r="D28" i="1"/>
  <c r="E28" i="1" s="1"/>
  <c r="I28" i="1" s="1"/>
  <c r="D27" i="1"/>
  <c r="E27" i="1" s="1"/>
  <c r="I27" i="1" s="1"/>
  <c r="D26" i="1"/>
  <c r="E26" i="1" s="1"/>
  <c r="I26" i="1" s="1"/>
  <c r="V26" i="1" s="1"/>
  <c r="D25" i="1"/>
  <c r="E25" i="1" s="1"/>
  <c r="I25" i="1" s="1"/>
  <c r="V25" i="1" s="1"/>
  <c r="D24" i="1"/>
  <c r="E24" i="1" s="1"/>
  <c r="I24" i="1" s="1"/>
  <c r="D23" i="1"/>
  <c r="E23" i="1" s="1"/>
  <c r="I23" i="1" s="1"/>
  <c r="D22" i="1"/>
  <c r="E22" i="1" s="1"/>
  <c r="I22" i="1" s="1"/>
  <c r="V22" i="1" s="1"/>
  <c r="D21" i="1"/>
  <c r="E21" i="1" s="1"/>
  <c r="I21" i="1" s="1"/>
  <c r="V21" i="1" s="1"/>
  <c r="D20" i="1"/>
  <c r="E20" i="1" s="1"/>
  <c r="I20" i="1" s="1"/>
  <c r="D19" i="1"/>
  <c r="E19" i="1" s="1"/>
  <c r="I19" i="1" s="1"/>
  <c r="D18" i="1"/>
  <c r="E18" i="1" s="1"/>
  <c r="I18" i="1" s="1"/>
  <c r="V18" i="1" s="1"/>
  <c r="D17" i="1"/>
  <c r="E17" i="1" s="1"/>
  <c r="I17" i="1" s="1"/>
  <c r="D16" i="1"/>
  <c r="E16" i="1" s="1"/>
  <c r="AI21" i="1" l="1"/>
  <c r="U21" i="1"/>
  <c r="T21" i="1"/>
  <c r="S21" i="1" s="1"/>
  <c r="AV68" i="1"/>
  <c r="AH68" i="1"/>
  <c r="AF68" i="1" s="1"/>
  <c r="AJ68" i="1" s="1"/>
  <c r="AK68" i="1" s="1"/>
  <c r="AV108" i="1"/>
  <c r="AG108" i="1"/>
  <c r="BJ44" i="1"/>
  <c r="BL44" i="1"/>
  <c r="BK44" i="1"/>
  <c r="BI44" i="1"/>
  <c r="BK60" i="1"/>
  <c r="BJ60" i="1"/>
  <c r="BK76" i="1"/>
  <c r="BJ76" i="1"/>
  <c r="BH76" i="1"/>
  <c r="BI92" i="1"/>
  <c r="BK92" i="1"/>
  <c r="BH92" i="1"/>
  <c r="BI108" i="1"/>
  <c r="BK108" i="1"/>
  <c r="BJ108" i="1"/>
  <c r="BH108" i="1"/>
  <c r="BG41" i="1"/>
  <c r="BI41" i="1"/>
  <c r="BF41" i="1" s="1"/>
  <c r="BK41" i="1"/>
  <c r="BJ41" i="1"/>
  <c r="BG57" i="1"/>
  <c r="BI57" i="1"/>
  <c r="BF57" i="1" s="1"/>
  <c r="BK57" i="1"/>
  <c r="BJ57" i="1"/>
  <c r="BL73" i="1"/>
  <c r="BG73" i="1"/>
  <c r="BI73" i="1"/>
  <c r="BL97" i="1"/>
  <c r="BH97" i="1"/>
  <c r="BG97" i="1"/>
  <c r="BI97" i="1"/>
  <c r="BJ113" i="1"/>
  <c r="BG113" i="1"/>
  <c r="BI113" i="1"/>
  <c r="AG37" i="1"/>
  <c r="AV37" i="1"/>
  <c r="AH37" i="1"/>
  <c r="AF37" i="1" s="1"/>
  <c r="AJ37" i="1" s="1"/>
  <c r="AK37" i="1" s="1"/>
  <c r="AH69" i="1"/>
  <c r="AF69" i="1" s="1"/>
  <c r="AJ69" i="1" s="1"/>
  <c r="AK69" i="1" s="1"/>
  <c r="AV69" i="1"/>
  <c r="AG69" i="1"/>
  <c r="AG101" i="1"/>
  <c r="AV101" i="1"/>
  <c r="BH44" i="1"/>
  <c r="BL108" i="1"/>
  <c r="BF108" i="1" s="1"/>
  <c r="AV40" i="1"/>
  <c r="AG40" i="1"/>
  <c r="AG56" i="1"/>
  <c r="AV56" i="1"/>
  <c r="AV72" i="1"/>
  <c r="AG72" i="1"/>
  <c r="AG88" i="1"/>
  <c r="AV88" i="1"/>
  <c r="AV104" i="1"/>
  <c r="AH104" i="1"/>
  <c r="AF104" i="1" s="1"/>
  <c r="AJ104" i="1" s="1"/>
  <c r="AK104" i="1" s="1"/>
  <c r="AG84" i="1"/>
  <c r="AV84" i="1"/>
  <c r="AG39" i="1"/>
  <c r="AV39" i="1"/>
  <c r="AV55" i="1"/>
  <c r="AH55" i="1"/>
  <c r="AF55" i="1" s="1"/>
  <c r="AJ55" i="1" s="1"/>
  <c r="AK55" i="1" s="1"/>
  <c r="AG71" i="1"/>
  <c r="AV71" i="1"/>
  <c r="AV87" i="1"/>
  <c r="AH87" i="1"/>
  <c r="AF87" i="1" s="1"/>
  <c r="AJ87" i="1" s="1"/>
  <c r="AK87" i="1" s="1"/>
  <c r="AG103" i="1"/>
  <c r="AV103" i="1"/>
  <c r="AV119" i="1"/>
  <c r="AG119" i="1"/>
  <c r="AI112" i="1"/>
  <c r="U112" i="1"/>
  <c r="S112" i="1" s="1"/>
  <c r="BL30" i="1"/>
  <c r="BF30" i="1" s="1"/>
  <c r="BI30" i="1"/>
  <c r="BG30" i="1"/>
  <c r="BH30" i="1"/>
  <c r="BL66" i="1"/>
  <c r="BG66" i="1"/>
  <c r="BI66" i="1"/>
  <c r="BF66" i="1" s="1"/>
  <c r="BI106" i="1"/>
  <c r="BJ106" i="1"/>
  <c r="BH106" i="1"/>
  <c r="BL106" i="1"/>
  <c r="BG106" i="1"/>
  <c r="AV41" i="1"/>
  <c r="AH41" i="1"/>
  <c r="AF41" i="1" s="1"/>
  <c r="AJ41" i="1" s="1"/>
  <c r="AK41" i="1" s="1"/>
  <c r="AG41" i="1"/>
  <c r="AG73" i="1"/>
  <c r="AV73" i="1"/>
  <c r="AH105" i="1"/>
  <c r="AF105" i="1" s="1"/>
  <c r="AJ105" i="1" s="1"/>
  <c r="AK105" i="1" s="1"/>
  <c r="AV105" i="1"/>
  <c r="V17" i="1"/>
  <c r="U18" i="1"/>
  <c r="T18" i="1"/>
  <c r="S18" i="1" s="1"/>
  <c r="AI18" i="1"/>
  <c r="AI22" i="1"/>
  <c r="U22" i="1"/>
  <c r="T22" i="1"/>
  <c r="S22" i="1" s="1"/>
  <c r="U26" i="1"/>
  <c r="T26" i="1"/>
  <c r="S26" i="1" s="1"/>
  <c r="AI26" i="1"/>
  <c r="AI19" i="1"/>
  <c r="V19" i="1"/>
  <c r="AI23" i="1"/>
  <c r="V23" i="1"/>
  <c r="AI27" i="1"/>
  <c r="V27" i="1"/>
  <c r="BG60" i="1"/>
  <c r="BF64" i="1"/>
  <c r="BI76" i="1"/>
  <c r="BF76" i="1" s="1"/>
  <c r="BK73" i="1"/>
  <c r="BG108" i="1"/>
  <c r="BG92" i="1"/>
  <c r="AH101" i="1"/>
  <c r="AF101" i="1" s="1"/>
  <c r="AJ101" i="1" s="1"/>
  <c r="AK101" i="1" s="1"/>
  <c r="AG87" i="1"/>
  <c r="AH40" i="1"/>
  <c r="AF40" i="1" s="1"/>
  <c r="AJ40" i="1" s="1"/>
  <c r="AK40" i="1" s="1"/>
  <c r="BK113" i="1"/>
  <c r="AV44" i="1"/>
  <c r="AH44" i="1"/>
  <c r="AF44" i="1" s="1"/>
  <c r="AJ44" i="1" s="1"/>
  <c r="AK44" i="1" s="1"/>
  <c r="AG60" i="1"/>
  <c r="AV60" i="1"/>
  <c r="AH60" i="1"/>
  <c r="AF60" i="1" s="1"/>
  <c r="AJ60" i="1" s="1"/>
  <c r="AK60" i="1" s="1"/>
  <c r="AV76" i="1"/>
  <c r="AG76" i="1"/>
  <c r="AG92" i="1"/>
  <c r="AV92" i="1"/>
  <c r="AH92" i="1"/>
  <c r="AF92" i="1" s="1"/>
  <c r="AJ92" i="1" s="1"/>
  <c r="AK92" i="1" s="1"/>
  <c r="AG36" i="1"/>
  <c r="AV36" i="1"/>
  <c r="AV100" i="1"/>
  <c r="AH100" i="1"/>
  <c r="AF100" i="1" s="1"/>
  <c r="AJ100" i="1" s="1"/>
  <c r="AK100" i="1" s="1"/>
  <c r="BL31" i="1"/>
  <c r="BF31" i="1" s="1"/>
  <c r="BH31" i="1"/>
  <c r="BG31" i="1"/>
  <c r="BI31" i="1"/>
  <c r="BK55" i="1"/>
  <c r="BJ55" i="1"/>
  <c r="BL55" i="1"/>
  <c r="BF55" i="1" s="1"/>
  <c r="BH99" i="1"/>
  <c r="BL99" i="1"/>
  <c r="BI99" i="1"/>
  <c r="BI115" i="1"/>
  <c r="BH115" i="1"/>
  <c r="BK115" i="1"/>
  <c r="BL115" i="1"/>
  <c r="BF115" i="1" s="1"/>
  <c r="BJ115" i="1"/>
  <c r="AG116" i="1"/>
  <c r="AV116" i="1"/>
  <c r="U25" i="1"/>
  <c r="T25" i="1"/>
  <c r="S25" i="1" s="1"/>
  <c r="AI25" i="1"/>
  <c r="BK16" i="1"/>
  <c r="BG16" i="1"/>
  <c r="BL16" i="1"/>
  <c r="BJ16" i="1"/>
  <c r="BI16" i="1"/>
  <c r="BF16" i="1" s="1"/>
  <c r="BH16" i="1"/>
  <c r="BF60" i="1"/>
  <c r="BF68" i="1"/>
  <c r="BF72" i="1"/>
  <c r="BF63" i="1"/>
  <c r="BF67" i="1"/>
  <c r="BF71" i="1"/>
  <c r="AH72" i="1"/>
  <c r="AF72" i="1" s="1"/>
  <c r="AJ72" i="1" s="1"/>
  <c r="AK72" i="1" s="1"/>
  <c r="AG104" i="1"/>
  <c r="BH113" i="1"/>
  <c r="AI32" i="1"/>
  <c r="U32" i="1"/>
  <c r="S32" i="1" s="1"/>
  <c r="AI48" i="1"/>
  <c r="U48" i="1"/>
  <c r="S48" i="1" s="1"/>
  <c r="AI64" i="1"/>
  <c r="U64" i="1"/>
  <c r="S64" i="1" s="1"/>
  <c r="AI80" i="1"/>
  <c r="U80" i="1"/>
  <c r="S80" i="1" s="1"/>
  <c r="AI96" i="1"/>
  <c r="U96" i="1"/>
  <c r="S96" i="1" s="1"/>
  <c r="AG52" i="1"/>
  <c r="AV52" i="1"/>
  <c r="AI120" i="1"/>
  <c r="U120" i="1"/>
  <c r="S120" i="1" s="1"/>
  <c r="BF39" i="1"/>
  <c r="AH35" i="1"/>
  <c r="AF35" i="1" s="1"/>
  <c r="AJ35" i="1" s="1"/>
  <c r="AK35" i="1" s="1"/>
  <c r="AH51" i="1"/>
  <c r="AF51" i="1" s="1"/>
  <c r="AJ51" i="1" s="1"/>
  <c r="AK51" i="1" s="1"/>
  <c r="AG83" i="1"/>
  <c r="BF100" i="1"/>
  <c r="BF98" i="1"/>
  <c r="AG43" i="1"/>
  <c r="AV43" i="1"/>
  <c r="AG75" i="1"/>
  <c r="AV75" i="1"/>
  <c r="AG107" i="1"/>
  <c r="AV107" i="1"/>
  <c r="AG81" i="1"/>
  <c r="AV81" i="1"/>
  <c r="AH113" i="1"/>
  <c r="AF113" i="1" s="1"/>
  <c r="AJ113" i="1" s="1"/>
  <c r="AK113" i="1" s="1"/>
  <c r="AV113" i="1"/>
  <c r="AH29" i="1"/>
  <c r="AF29" i="1" s="1"/>
  <c r="AV29" i="1"/>
  <c r="AG29" i="1"/>
  <c r="AH61" i="1"/>
  <c r="AF61" i="1" s="1"/>
  <c r="AJ61" i="1" s="1"/>
  <c r="AK61" i="1" s="1"/>
  <c r="AV61" i="1"/>
  <c r="AG93" i="1"/>
  <c r="AH93" i="1"/>
  <c r="AF93" i="1" s="1"/>
  <c r="AJ93" i="1" s="1"/>
  <c r="AK93" i="1" s="1"/>
  <c r="AV93" i="1"/>
  <c r="V20" i="1"/>
  <c r="AI20" i="1" s="1"/>
  <c r="AI24" i="1"/>
  <c r="V24" i="1"/>
  <c r="V28" i="1"/>
  <c r="AI28" i="1" s="1"/>
  <c r="BF49" i="1"/>
  <c r="T44" i="1"/>
  <c r="T60" i="1"/>
  <c r="T76" i="1"/>
  <c r="T92" i="1"/>
  <c r="BF101" i="1"/>
  <c r="BF105" i="1"/>
  <c r="BF109" i="1"/>
  <c r="AG63" i="1"/>
  <c r="AV63" i="1"/>
  <c r="AG95" i="1"/>
  <c r="AV95" i="1"/>
  <c r="AH57" i="1"/>
  <c r="AF57" i="1" s="1"/>
  <c r="AJ57" i="1" s="1"/>
  <c r="AK57" i="1" s="1"/>
  <c r="AV57" i="1"/>
  <c r="AG57" i="1"/>
  <c r="AG89" i="1"/>
  <c r="AV89" i="1"/>
  <c r="AG53" i="1"/>
  <c r="AV53" i="1"/>
  <c r="AG85" i="1"/>
  <c r="AH85" i="1"/>
  <c r="AF85" i="1" s="1"/>
  <c r="AJ85" i="1" s="1"/>
  <c r="AK85" i="1" s="1"/>
  <c r="AV85" i="1"/>
  <c r="AH117" i="1"/>
  <c r="AF117" i="1" s="1"/>
  <c r="AJ117" i="1" s="1"/>
  <c r="AK117" i="1" s="1"/>
  <c r="AV117" i="1"/>
  <c r="AG117" i="1"/>
  <c r="AG67" i="1"/>
  <c r="AV67" i="1"/>
  <c r="AG99" i="1"/>
  <c r="AV99" i="1"/>
  <c r="AH33" i="1"/>
  <c r="AF33" i="1" s="1"/>
  <c r="AJ33" i="1" s="1"/>
  <c r="AK33" i="1" s="1"/>
  <c r="AV33" i="1"/>
  <c r="BB18" i="1"/>
  <c r="BE17" i="1"/>
  <c r="AG45" i="1"/>
  <c r="AV45" i="1"/>
  <c r="AG77" i="1"/>
  <c r="AV77" i="1"/>
  <c r="AG109" i="1"/>
  <c r="AV109" i="1"/>
  <c r="AH109" i="1"/>
  <c r="AF109" i="1" s="1"/>
  <c r="AJ109" i="1" s="1"/>
  <c r="AK109" i="1" s="1"/>
  <c r="BF91" i="1"/>
  <c r="BF106" i="1"/>
  <c r="BF89" i="1"/>
  <c r="BF93" i="1"/>
  <c r="BF97" i="1"/>
  <c r="BF104" i="1"/>
  <c r="BF95" i="1"/>
  <c r="BF96" i="1"/>
  <c r="BF45" i="1"/>
  <c r="BF53" i="1"/>
  <c r="BF50" i="1"/>
  <c r="BF47" i="1"/>
  <c r="H17" i="1"/>
  <c r="G17" i="1"/>
  <c r="F17" i="1" s="1"/>
  <c r="H18" i="1"/>
  <c r="G18" i="1"/>
  <c r="F18" i="1" s="1"/>
  <c r="H22" i="1"/>
  <c r="G22" i="1"/>
  <c r="F22" i="1" s="1"/>
  <c r="H26" i="1"/>
  <c r="G26" i="1"/>
  <c r="F26" i="1" s="1"/>
  <c r="H25" i="1"/>
  <c r="G25" i="1"/>
  <c r="F25" i="1" s="1"/>
  <c r="H19" i="1"/>
  <c r="G19" i="1"/>
  <c r="F19" i="1" s="1"/>
  <c r="H23" i="1"/>
  <c r="G23" i="1"/>
  <c r="F23" i="1" s="1"/>
  <c r="H27" i="1"/>
  <c r="G27" i="1"/>
  <c r="F27" i="1" s="1"/>
  <c r="H21" i="1"/>
  <c r="G21" i="1"/>
  <c r="F21" i="1" s="1"/>
  <c r="I16" i="1"/>
  <c r="H16" i="1"/>
  <c r="G16" i="1"/>
  <c r="F16" i="1" s="1"/>
  <c r="H20" i="1"/>
  <c r="G20" i="1"/>
  <c r="F20" i="1" s="1"/>
  <c r="G24" i="1"/>
  <c r="F24" i="1" s="1"/>
  <c r="H24" i="1"/>
  <c r="G28" i="1"/>
  <c r="F28" i="1" s="1"/>
  <c r="H28" i="1"/>
  <c r="R16" i="1"/>
  <c r="AG20" i="1" l="1"/>
  <c r="AF20" i="1" s="1"/>
  <c r="AV20" i="1"/>
  <c r="AH20" i="1"/>
  <c r="AG28" i="1"/>
  <c r="AF28" i="1" s="1"/>
  <c r="AV28" i="1"/>
  <c r="AH28" i="1"/>
  <c r="AG80" i="1"/>
  <c r="AV80" i="1"/>
  <c r="AH80" i="1"/>
  <c r="AF80" i="1" s="1"/>
  <c r="AJ80" i="1" s="1"/>
  <c r="AK80" i="1" s="1"/>
  <c r="AG48" i="1"/>
  <c r="AV48" i="1"/>
  <c r="AH48" i="1"/>
  <c r="AF48" i="1" s="1"/>
  <c r="AJ48" i="1" s="1"/>
  <c r="AK48" i="1" s="1"/>
  <c r="BF99" i="1"/>
  <c r="U23" i="1"/>
  <c r="T23" i="1"/>
  <c r="S23" i="1" s="1"/>
  <c r="AV26" i="1"/>
  <c r="AG26" i="1"/>
  <c r="AF26" i="1" s="1"/>
  <c r="AH26" i="1"/>
  <c r="BF44" i="1"/>
  <c r="BB19" i="1"/>
  <c r="BE18" i="1"/>
  <c r="U28" i="1"/>
  <c r="T28" i="1"/>
  <c r="S28" i="1" s="1"/>
  <c r="AV27" i="1"/>
  <c r="AH27" i="1"/>
  <c r="AG27" i="1"/>
  <c r="AF27" i="1" s="1"/>
  <c r="U24" i="1"/>
  <c r="T24" i="1"/>
  <c r="S24" i="1" s="1"/>
  <c r="AV23" i="1"/>
  <c r="AG23" i="1"/>
  <c r="AF23" i="1" s="1"/>
  <c r="AH23" i="1"/>
  <c r="AG22" i="1"/>
  <c r="AF22" i="1" s="1"/>
  <c r="AV22" i="1"/>
  <c r="AH22" i="1"/>
  <c r="AI17" i="1"/>
  <c r="U17" i="1"/>
  <c r="T17" i="1"/>
  <c r="S17" i="1" s="1"/>
  <c r="BF73" i="1"/>
  <c r="U20" i="1"/>
  <c r="T20" i="1"/>
  <c r="S20" i="1" s="1"/>
  <c r="AV19" i="1"/>
  <c r="AG19" i="1"/>
  <c r="AF19" i="1" s="1"/>
  <c r="AH19" i="1"/>
  <c r="BG17" i="1"/>
  <c r="BI17" i="1"/>
  <c r="BH17" i="1"/>
  <c r="BK17" i="1"/>
  <c r="BL17" i="1"/>
  <c r="BJ17" i="1"/>
  <c r="BF17" i="1" s="1"/>
  <c r="AG24" i="1"/>
  <c r="AF24" i="1" s="1"/>
  <c r="AV24" i="1"/>
  <c r="AH24" i="1"/>
  <c r="AG120" i="1"/>
  <c r="AV120" i="1"/>
  <c r="AH120" i="1"/>
  <c r="AF120" i="1" s="1"/>
  <c r="AJ120" i="1" s="1"/>
  <c r="AK120" i="1" s="1"/>
  <c r="AV96" i="1"/>
  <c r="AH96" i="1"/>
  <c r="AF96" i="1" s="1"/>
  <c r="AJ96" i="1" s="1"/>
  <c r="AK96" i="1" s="1"/>
  <c r="AG96" i="1"/>
  <c r="AV64" i="1"/>
  <c r="AG64" i="1"/>
  <c r="AH64" i="1"/>
  <c r="AF64" i="1" s="1"/>
  <c r="AJ64" i="1" s="1"/>
  <c r="AK64" i="1" s="1"/>
  <c r="AG32" i="1"/>
  <c r="AV32" i="1"/>
  <c r="AH32" i="1"/>
  <c r="AF32" i="1" s="1"/>
  <c r="AJ32" i="1" s="1"/>
  <c r="AK32" i="1" s="1"/>
  <c r="AH25" i="1"/>
  <c r="AV25" i="1"/>
  <c r="AG25" i="1"/>
  <c r="AF25" i="1" s="1"/>
  <c r="U27" i="1"/>
  <c r="T27" i="1"/>
  <c r="S27" i="1" s="1"/>
  <c r="U19" i="1"/>
  <c r="T19" i="1"/>
  <c r="S19" i="1" s="1"/>
  <c r="AV18" i="1"/>
  <c r="AG18" i="1"/>
  <c r="AF18" i="1" s="1"/>
  <c r="AH18" i="1"/>
  <c r="AG112" i="1"/>
  <c r="AV112" i="1"/>
  <c r="AH112" i="1"/>
  <c r="AF112" i="1" s="1"/>
  <c r="AJ112" i="1" s="1"/>
  <c r="AK112" i="1" s="1"/>
  <c r="AH21" i="1"/>
  <c r="AG21" i="1"/>
  <c r="AF21" i="1" s="1"/>
  <c r="AV21" i="1"/>
  <c r="V16" i="1"/>
  <c r="G5" i="3"/>
  <c r="G6" i="3"/>
  <c r="G7" i="3"/>
  <c r="G8" i="3"/>
  <c r="G9" i="3"/>
  <c r="G10" i="3"/>
  <c r="G11" i="3"/>
  <c r="G12" i="3"/>
  <c r="G13" i="3"/>
  <c r="G14" i="3"/>
  <c r="G4" i="3"/>
  <c r="P5" i="3"/>
  <c r="P6" i="3"/>
  <c r="P7" i="3"/>
  <c r="P8" i="3"/>
  <c r="P9" i="3"/>
  <c r="P10" i="3"/>
  <c r="P11" i="3"/>
  <c r="P12" i="3"/>
  <c r="P13" i="3"/>
  <c r="P14" i="3"/>
  <c r="P4" i="3"/>
  <c r="N5" i="3"/>
  <c r="N6" i="3"/>
  <c r="N7" i="3"/>
  <c r="N8" i="3"/>
  <c r="N9" i="3"/>
  <c r="N10" i="3"/>
  <c r="N11" i="3"/>
  <c r="N12" i="3"/>
  <c r="N13" i="3"/>
  <c r="N14" i="3"/>
  <c r="N4" i="3"/>
  <c r="E5" i="3"/>
  <c r="E6" i="3"/>
  <c r="E7" i="3"/>
  <c r="E8" i="3"/>
  <c r="E9" i="3"/>
  <c r="E10" i="3"/>
  <c r="E11" i="3"/>
  <c r="E12" i="3"/>
  <c r="E13" i="3"/>
  <c r="E14" i="3"/>
  <c r="E4" i="3"/>
  <c r="AU21" i="1" l="1"/>
  <c r="AT21" i="1"/>
  <c r="AS21" i="1" s="1"/>
  <c r="AU27" i="1"/>
  <c r="AT27" i="1"/>
  <c r="AS27" i="1" s="1"/>
  <c r="BG18" i="1"/>
  <c r="BL18" i="1"/>
  <c r="BH18" i="1"/>
  <c r="BJ18" i="1"/>
  <c r="BI18" i="1"/>
  <c r="BF18" i="1" s="1"/>
  <c r="BK18" i="1"/>
  <c r="AT28" i="1"/>
  <c r="AS28" i="1" s="1"/>
  <c r="AU28" i="1"/>
  <c r="AT24" i="1"/>
  <c r="AS24" i="1" s="1"/>
  <c r="AU24" i="1"/>
  <c r="AH17" i="1"/>
  <c r="AV17" i="1"/>
  <c r="AG17" i="1"/>
  <c r="AF17" i="1" s="1"/>
  <c r="BB20" i="1"/>
  <c r="BE19" i="1"/>
  <c r="AT26" i="1"/>
  <c r="AS26" i="1" s="1"/>
  <c r="AU26" i="1"/>
  <c r="AT18" i="1"/>
  <c r="AS18" i="1" s="1"/>
  <c r="AU18" i="1"/>
  <c r="AU25" i="1"/>
  <c r="AT25" i="1"/>
  <c r="AS25" i="1" s="1"/>
  <c r="AU19" i="1"/>
  <c r="AT19" i="1"/>
  <c r="AS19" i="1" s="1"/>
  <c r="AT22" i="1"/>
  <c r="AS22" i="1" s="1"/>
  <c r="AU22" i="1"/>
  <c r="AU23" i="1"/>
  <c r="AT23" i="1"/>
  <c r="AS23" i="1" s="1"/>
  <c r="AT20" i="1"/>
  <c r="AS20" i="1" s="1"/>
  <c r="AU20" i="1"/>
  <c r="AI16" i="1"/>
  <c r="U16" i="1"/>
  <c r="T16" i="1"/>
  <c r="S16" i="1" s="1"/>
  <c r="W16" i="1" s="1"/>
  <c r="AU17" i="1" l="1"/>
  <c r="AT17" i="1"/>
  <c r="AS17" i="1" s="1"/>
  <c r="AV16" i="1"/>
  <c r="AH16" i="1"/>
  <c r="AG16" i="1"/>
  <c r="AF16" i="1" s="1"/>
  <c r="BG19" i="1"/>
  <c r="BI19" i="1"/>
  <c r="BJ19" i="1"/>
  <c r="BL19" i="1"/>
  <c r="BK19" i="1"/>
  <c r="BF19" i="1" s="1"/>
  <c r="BH19" i="1"/>
  <c r="BB21" i="1"/>
  <c r="BE20" i="1"/>
  <c r="AJ16" i="1"/>
  <c r="X16" i="1"/>
  <c r="AK16" i="1" l="1"/>
  <c r="BB22" i="1"/>
  <c r="BE21" i="1"/>
  <c r="AU16" i="1"/>
  <c r="AT16" i="1"/>
  <c r="AS16" i="1" s="1"/>
  <c r="AW16" i="1" s="1"/>
  <c r="BG20" i="1"/>
  <c r="BH20" i="1"/>
  <c r="BI20" i="1"/>
  <c r="BJ20" i="1"/>
  <c r="BK20" i="1"/>
  <c r="BL20" i="1"/>
  <c r="BF20" i="1" s="1"/>
  <c r="AN16" i="1"/>
  <c r="AM16" i="1"/>
  <c r="AL16" i="1" s="1"/>
  <c r="R3" i="1" s="1"/>
  <c r="Z16" i="1"/>
  <c r="Y16" i="1" s="1"/>
  <c r="Q3" i="1" s="1"/>
  <c r="AA16" i="1"/>
  <c r="AX16" i="1" l="1"/>
  <c r="AW17" i="1"/>
  <c r="BJ21" i="1"/>
  <c r="BL21" i="1"/>
  <c r="BK21" i="1"/>
  <c r="BI21" i="1"/>
  <c r="BG21" i="1"/>
  <c r="BH21" i="1"/>
  <c r="BB23" i="1"/>
  <c r="BE22" i="1"/>
  <c r="BA16" i="1"/>
  <c r="AZ16" i="1"/>
  <c r="AY16" i="1" s="1"/>
  <c r="S3" i="1" s="1"/>
  <c r="AX17" i="1"/>
  <c r="AJ17" i="1"/>
  <c r="AW18" i="1"/>
  <c r="K29" i="1"/>
  <c r="M29" i="1" s="1"/>
  <c r="BL22" i="1" l="1"/>
  <c r="BF22" i="1" s="1"/>
  <c r="BI22" i="1"/>
  <c r="BJ22" i="1"/>
  <c r="BK22" i="1"/>
  <c r="BH22" i="1"/>
  <c r="BG22" i="1"/>
  <c r="BB24" i="1"/>
  <c r="BE23" i="1"/>
  <c r="BF21" i="1"/>
  <c r="W17" i="1"/>
  <c r="AK17" i="1"/>
  <c r="BA17" i="1"/>
  <c r="AZ17" i="1"/>
  <c r="AY17" i="1" s="1"/>
  <c r="S4" i="1" s="1"/>
  <c r="AJ18" i="1"/>
  <c r="W18" i="1" s="1"/>
  <c r="J18" i="1" s="1"/>
  <c r="AX18" i="1"/>
  <c r="AW19" i="1"/>
  <c r="N29" i="1"/>
  <c r="L29" i="1" s="1"/>
  <c r="BI23" i="1" l="1"/>
  <c r="BL23" i="1"/>
  <c r="BG23" i="1"/>
  <c r="BH23" i="1"/>
  <c r="BJ23" i="1"/>
  <c r="BK23" i="1"/>
  <c r="BF23" i="1" s="1"/>
  <c r="BB25" i="1"/>
  <c r="BE24" i="1"/>
  <c r="AZ18" i="1"/>
  <c r="AY18" i="1" s="1"/>
  <c r="S5" i="1" s="1"/>
  <c r="BA18" i="1"/>
  <c r="AN17" i="1"/>
  <c r="AM17" i="1"/>
  <c r="AL17" i="1" s="1"/>
  <c r="R4" i="1" s="1"/>
  <c r="AJ19" i="1"/>
  <c r="W19" i="1" s="1"/>
  <c r="J19" i="1" s="1"/>
  <c r="K19" i="1" s="1"/>
  <c r="N19" i="1" s="1"/>
  <c r="AX19" i="1"/>
  <c r="AW20" i="1"/>
  <c r="X17" i="1"/>
  <c r="J17" i="1"/>
  <c r="K17" i="1" s="1"/>
  <c r="K18" i="1"/>
  <c r="N18" i="1" s="1"/>
  <c r="X18" i="1"/>
  <c r="AA18" i="1" s="1"/>
  <c r="AK18" i="1"/>
  <c r="BJ24" i="1" l="1"/>
  <c r="BL24" i="1"/>
  <c r="BF24" i="1" s="1"/>
  <c r="BG24" i="1"/>
  <c r="BH24" i="1"/>
  <c r="BI24" i="1"/>
  <c r="BK24" i="1"/>
  <c r="BB26" i="1"/>
  <c r="BE25" i="1"/>
  <c r="X19" i="1"/>
  <c r="Z17" i="1"/>
  <c r="Y17" i="1" s="1"/>
  <c r="Q4" i="1" s="1"/>
  <c r="AA17" i="1"/>
  <c r="AJ20" i="1"/>
  <c r="W20" i="1" s="1"/>
  <c r="AW21" i="1"/>
  <c r="AX20" i="1"/>
  <c r="BA19" i="1"/>
  <c r="AZ19" i="1"/>
  <c r="AY19" i="1" s="1"/>
  <c r="S6" i="1" s="1"/>
  <c r="N17" i="1"/>
  <c r="M17" i="1"/>
  <c r="L17" i="1" s="1"/>
  <c r="P4" i="1" s="1"/>
  <c r="AA19" i="1"/>
  <c r="Z19" i="1"/>
  <c r="Y19" i="1" s="1"/>
  <c r="Q6" i="1" s="1"/>
  <c r="AN18" i="1"/>
  <c r="AM18" i="1"/>
  <c r="AL18" i="1" s="1"/>
  <c r="R5" i="1" s="1"/>
  <c r="M18" i="1"/>
  <c r="L18" i="1" s="1"/>
  <c r="P5" i="1" s="1"/>
  <c r="M19" i="1"/>
  <c r="L19" i="1" s="1"/>
  <c r="P6" i="1" s="1"/>
  <c r="Z18" i="1"/>
  <c r="Y18" i="1" s="1"/>
  <c r="Q5" i="1" s="1"/>
  <c r="AK19" i="1"/>
  <c r="BB27" i="1" l="1"/>
  <c r="BE26" i="1"/>
  <c r="BI25" i="1"/>
  <c r="BG25" i="1"/>
  <c r="BH25" i="1"/>
  <c r="BK25" i="1"/>
  <c r="BJ25" i="1"/>
  <c r="BL25" i="1"/>
  <c r="BF25" i="1" s="1"/>
  <c r="AK20" i="1"/>
  <c r="AW22" i="1"/>
  <c r="AJ21" i="1"/>
  <c r="AX21" i="1"/>
  <c r="J20" i="1"/>
  <c r="K20" i="1" s="1"/>
  <c r="X20" i="1"/>
  <c r="AZ20" i="1"/>
  <c r="AY20" i="1" s="1"/>
  <c r="S7" i="1" s="1"/>
  <c r="BA20" i="1"/>
  <c r="AM19" i="1"/>
  <c r="AL19" i="1" s="1"/>
  <c r="R6" i="1" s="1"/>
  <c r="AN19" i="1"/>
  <c r="AN20" i="1"/>
  <c r="AM20" i="1"/>
  <c r="AL20" i="1" s="1"/>
  <c r="R7" i="1" s="1"/>
  <c r="AJ29" i="1"/>
  <c r="AK29" i="1" s="1"/>
  <c r="Z29" i="1"/>
  <c r="BL26" i="1" l="1"/>
  <c r="BF26" i="1" s="1"/>
  <c r="BG26" i="1"/>
  <c r="BH26" i="1"/>
  <c r="BI26" i="1"/>
  <c r="BK26" i="1"/>
  <c r="BJ26" i="1"/>
  <c r="BB28" i="1"/>
  <c r="BE27" i="1"/>
  <c r="AZ21" i="1"/>
  <c r="AY21" i="1" s="1"/>
  <c r="S8" i="1" s="1"/>
  <c r="BA21" i="1"/>
  <c r="M20" i="1"/>
  <c r="L20" i="1" s="1"/>
  <c r="P7" i="1" s="1"/>
  <c r="N20" i="1"/>
  <c r="W21" i="1"/>
  <c r="AK21" i="1"/>
  <c r="Z20" i="1"/>
  <c r="Y20" i="1" s="1"/>
  <c r="Q7" i="1" s="1"/>
  <c r="AA20" i="1"/>
  <c r="AJ22" i="1"/>
  <c r="AX22" i="1"/>
  <c r="AW23" i="1"/>
  <c r="AA29" i="1"/>
  <c r="BE28" i="1" l="1"/>
  <c r="BB121" i="1"/>
  <c r="AD3" i="1" s="1"/>
  <c r="BG27" i="1"/>
  <c r="BI27" i="1"/>
  <c r="BJ27" i="1"/>
  <c r="BL27" i="1"/>
  <c r="BF27" i="1" s="1"/>
  <c r="BK27" i="1"/>
  <c r="BH27" i="1"/>
  <c r="AX23" i="1"/>
  <c r="AJ23" i="1"/>
  <c r="AW24" i="1"/>
  <c r="AZ22" i="1"/>
  <c r="AY22" i="1" s="1"/>
  <c r="S9" i="1" s="1"/>
  <c r="BA22" i="1"/>
  <c r="AM21" i="1"/>
  <c r="AL21" i="1" s="1"/>
  <c r="R8" i="1" s="1"/>
  <c r="AN21" i="1"/>
  <c r="W22" i="1"/>
  <c r="AK22" i="1"/>
  <c r="J21" i="1"/>
  <c r="K21" i="1" s="1"/>
  <c r="X21" i="1"/>
  <c r="BG28" i="1" l="1"/>
  <c r="BH28" i="1"/>
  <c r="BI28" i="1"/>
  <c r="BJ28" i="1"/>
  <c r="BL28" i="1"/>
  <c r="BF28" i="1" s="1"/>
  <c r="BK28" i="1"/>
  <c r="J22" i="1"/>
  <c r="K22" i="1" s="1"/>
  <c r="X22" i="1"/>
  <c r="Z21" i="1"/>
  <c r="Y21" i="1" s="1"/>
  <c r="Q8" i="1" s="1"/>
  <c r="AA21" i="1"/>
  <c r="AW25" i="1"/>
  <c r="AX24" i="1"/>
  <c r="AJ24" i="1"/>
  <c r="M21" i="1"/>
  <c r="L21" i="1" s="1"/>
  <c r="P8" i="1" s="1"/>
  <c r="N21" i="1"/>
  <c r="W23" i="1"/>
  <c r="AK23" i="1"/>
  <c r="AM22" i="1"/>
  <c r="AL22" i="1" s="1"/>
  <c r="R9" i="1" s="1"/>
  <c r="AN22" i="1"/>
  <c r="AZ23" i="1"/>
  <c r="AY23" i="1" s="1"/>
  <c r="S10" i="1" s="1"/>
  <c r="BA23" i="1"/>
  <c r="AM23" i="1" l="1"/>
  <c r="AL23" i="1" s="1"/>
  <c r="R10" i="1" s="1"/>
  <c r="AN23" i="1"/>
  <c r="W24" i="1"/>
  <c r="AK24" i="1"/>
  <c r="J23" i="1"/>
  <c r="K23" i="1" s="1"/>
  <c r="X23" i="1"/>
  <c r="AZ24" i="1"/>
  <c r="AY24" i="1" s="1"/>
  <c r="S11" i="1" s="1"/>
  <c r="BA24" i="1"/>
  <c r="Z22" i="1"/>
  <c r="Y22" i="1" s="1"/>
  <c r="Q9" i="1" s="1"/>
  <c r="AA22" i="1"/>
  <c r="AJ25" i="1"/>
  <c r="AX25" i="1"/>
  <c r="AW26" i="1"/>
  <c r="N22" i="1"/>
  <c r="M22" i="1"/>
  <c r="L22" i="1" s="1"/>
  <c r="P9" i="1" s="1"/>
  <c r="J24" i="1" l="1"/>
  <c r="K24" i="1" s="1"/>
  <c r="X24" i="1"/>
  <c r="AX26" i="1"/>
  <c r="AW27" i="1"/>
  <c r="AJ26" i="1"/>
  <c r="BA25" i="1"/>
  <c r="AZ25" i="1"/>
  <c r="AY25" i="1" s="1"/>
  <c r="S12" i="1" s="1"/>
  <c r="AN24" i="1"/>
  <c r="AM24" i="1"/>
  <c r="AL24" i="1" s="1"/>
  <c r="R11" i="1" s="1"/>
  <c r="W25" i="1"/>
  <c r="AK25" i="1"/>
  <c r="AA23" i="1"/>
  <c r="Z23" i="1"/>
  <c r="Y23" i="1" s="1"/>
  <c r="Q10" i="1" s="1"/>
  <c r="N23" i="1"/>
  <c r="M23" i="1"/>
  <c r="L23" i="1" s="1"/>
  <c r="P10" i="1" s="1"/>
  <c r="AM25" i="1" l="1"/>
  <c r="AL25" i="1" s="1"/>
  <c r="R12" i="1" s="1"/>
  <c r="AN25" i="1"/>
  <c r="AX27" i="1"/>
  <c r="AJ27" i="1"/>
  <c r="AW28" i="1"/>
  <c r="X25" i="1"/>
  <c r="J25" i="1"/>
  <c r="K25" i="1" s="1"/>
  <c r="Z24" i="1"/>
  <c r="Y24" i="1" s="1"/>
  <c r="Q11" i="1" s="1"/>
  <c r="AA24" i="1"/>
  <c r="AZ26" i="1"/>
  <c r="AY26" i="1" s="1"/>
  <c r="BA26" i="1"/>
  <c r="W26" i="1"/>
  <c r="AK26" i="1"/>
  <c r="M24" i="1"/>
  <c r="L24" i="1" s="1"/>
  <c r="P11" i="1" s="1"/>
  <c r="N24" i="1"/>
  <c r="W27" i="1" l="1"/>
  <c r="AK27" i="1"/>
  <c r="N25" i="1"/>
  <c r="M25" i="1"/>
  <c r="L25" i="1" s="1"/>
  <c r="P12" i="1" s="1"/>
  <c r="BA27" i="1"/>
  <c r="AZ27" i="1"/>
  <c r="AY27" i="1" s="1"/>
  <c r="J26" i="1"/>
  <c r="K26" i="1" s="1"/>
  <c r="X26" i="1"/>
  <c r="AX28" i="1"/>
  <c r="AJ28" i="1"/>
  <c r="AW121" i="1"/>
  <c r="BF121" i="1" s="1"/>
  <c r="AB3" i="1" s="1"/>
  <c r="AM26" i="1"/>
  <c r="AL26" i="1" s="1"/>
  <c r="AN26" i="1"/>
  <c r="Z25" i="1"/>
  <c r="Y25" i="1" s="1"/>
  <c r="Q12" i="1" s="1"/>
  <c r="AA25" i="1"/>
  <c r="Z26" i="1" l="1"/>
  <c r="Y26" i="1" s="1"/>
  <c r="AA26" i="1"/>
  <c r="N26" i="1"/>
  <c r="M26" i="1"/>
  <c r="L26" i="1" s="1"/>
  <c r="AK28" i="1"/>
  <c r="W28" i="1"/>
  <c r="AN27" i="1"/>
  <c r="AM27" i="1"/>
  <c r="AL27" i="1" s="1"/>
  <c r="AZ28" i="1"/>
  <c r="AY28" i="1" s="1"/>
  <c r="BA28" i="1"/>
  <c r="J27" i="1"/>
  <c r="K27" i="1" s="1"/>
  <c r="X27" i="1"/>
  <c r="N27" i="1" l="1"/>
  <c r="M27" i="1"/>
  <c r="L27" i="1" s="1"/>
  <c r="AA27" i="1"/>
  <c r="Z27" i="1"/>
  <c r="Y27" i="1" s="1"/>
  <c r="J28" i="1"/>
  <c r="K28" i="1" s="1"/>
  <c r="X28" i="1"/>
  <c r="AM28" i="1"/>
  <c r="AL28" i="1" s="1"/>
  <c r="AN28" i="1"/>
  <c r="Z28" i="1" l="1"/>
  <c r="Y28" i="1" s="1"/>
  <c r="AA28" i="1"/>
  <c r="M28" i="1"/>
  <c r="L28" i="1" s="1"/>
  <c r="N28" i="1"/>
</calcChain>
</file>

<file path=xl/sharedStrings.xml><?xml version="1.0" encoding="utf-8"?>
<sst xmlns="http://schemas.openxmlformats.org/spreadsheetml/2006/main" count="106" uniqueCount="58">
  <si>
    <t>Rakennuksen määrittely</t>
  </si>
  <si>
    <t>Kerrosten lukumäärä</t>
  </si>
  <si>
    <t>Yksinkertainen malli, jossa kaikki asunnot ja haarat ovat samanlaisia. Alkuasennot MyAir venttiilien tasapainotukseen.</t>
  </si>
  <si>
    <t>Kokoojakammioiden (haara) määrä</t>
  </si>
  <si>
    <t>VIP100</t>
  </si>
  <si>
    <t>VIP125</t>
  </si>
  <si>
    <t>Kerroskorkeus</t>
  </si>
  <si>
    <t>Kanavaa venttiilien välillä</t>
  </si>
  <si>
    <t>Pa</t>
  </si>
  <si>
    <t>m</t>
  </si>
  <si>
    <t>kpl</t>
  </si>
  <si>
    <t>l/s</t>
  </si>
  <si>
    <t>Poisto</t>
  </si>
  <si>
    <t>k</t>
  </si>
  <si>
    <t xml:space="preserve"> </t>
  </si>
  <si>
    <t>Trend</t>
  </si>
  <si>
    <t>mycurvefit.comista</t>
  </si>
  <si>
    <t>y = -0.01855172 + 0.04960961*x - 0.0001592857*x^2</t>
  </si>
  <si>
    <t>y = 0.001034483 + 0.05583169*x - 0.0002095238*x^2</t>
  </si>
  <si>
    <t>Asennon lasku</t>
  </si>
  <si>
    <t>y = 0.7764226 + 15.70882*x + 4.104599*x^2</t>
  </si>
  <si>
    <t>y = 1.022053 + 16.20479*x + 3.253538*x^2</t>
  </si>
  <si>
    <t>Arvattu taulukon ulkopuolelta</t>
  </si>
  <si>
    <t xml:space="preserve">mm/(m/s) </t>
  </si>
  <si>
    <t>Fläkt Woods, Puhallintekninen käsikirja s23</t>
  </si>
  <si>
    <r>
      <t>y = 0,1589x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- 0,0004x + 0,0329</t>
    </r>
  </si>
  <si>
    <r>
      <t>y = 0,1071x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+ 0,0814x - 0,0686</t>
    </r>
  </si>
  <si>
    <r>
      <t>y = 0,0786x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+ 0,0629x - 0,0557</t>
    </r>
  </si>
  <si>
    <t>kaava</t>
  </si>
  <si>
    <r>
      <t>y = 0,0558x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+ 0,0837x - 0,0986</t>
    </r>
  </si>
  <si>
    <r>
      <t>y = 0,053x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- 0,0327x + 0,0571</t>
    </r>
  </si>
  <si>
    <r>
      <t>y = 0,0285x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+ 0,0377x - 0,0357</t>
    </r>
  </si>
  <si>
    <t>tarkastus</t>
  </si>
  <si>
    <t>laskenta asennolle</t>
  </si>
  <si>
    <t xml:space="preserve">Peltikanavan kitkavastus. </t>
  </si>
  <si>
    <r>
      <t>m</t>
    </r>
    <r>
      <rPr>
        <vertAlign val="superscript"/>
        <sz val="10"/>
        <rFont val="Arial"/>
        <family val="2"/>
      </rPr>
      <t>2</t>
    </r>
  </si>
  <si>
    <t>m/s</t>
  </si>
  <si>
    <t>Venttiili 1 - l/s</t>
  </si>
  <si>
    <t>Haaran kanavakoko mm</t>
  </si>
  <si>
    <t>Venttiili 2 - l/s</t>
  </si>
  <si>
    <t>Venttiili 3 - l/s</t>
  </si>
  <si>
    <t>Venttiili 4 - l/s</t>
  </si>
  <si>
    <t>kerros</t>
  </si>
  <si>
    <t>tot m/s</t>
  </si>
  <si>
    <t>Venttiilin asento %</t>
  </si>
  <si>
    <t>Venttiilin k-arvo</t>
  </si>
  <si>
    <t>dP venttiili (Pa)</t>
  </si>
  <si>
    <t>Painehäviö D100</t>
  </si>
  <si>
    <t>Painehäviö D125</t>
  </si>
  <si>
    <t>Kanavahäviö Pa</t>
  </si>
  <si>
    <t>dP venttiili (T-haarassa)</t>
  </si>
  <si>
    <t>Pystykanava</t>
  </si>
  <si>
    <t>Painehäviö pystykanava</t>
  </si>
  <si>
    <t>Venttiilien asennot %</t>
  </si>
  <si>
    <t>Puhaltimen dP</t>
  </si>
  <si>
    <t>Qv</t>
  </si>
  <si>
    <t>Kerroksen ilmamäärä</t>
  </si>
  <si>
    <t>lähimmän venttiiliin yli vaikuttava paine-ero + hieman pystykanavaa ja arvio kokoojakammion häviöistä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</si>
</sst>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0" fontId="2" fillId="0" borderId="0" xfId="0" applyFont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6" borderId="1" xfId="0" applyFill="1" applyBorder="1"/>
    <xf numFmtId="0" fontId="1" fillId="6" borderId="1" xfId="0" applyFont="1" applyFill="1" applyBorder="1"/>
    <xf numFmtId="0" fontId="0" fillId="8" borderId="0" xfId="0" applyFill="1"/>
    <xf numFmtId="0" fontId="0" fillId="0" borderId="0" xfId="0" applyFill="1"/>
    <xf numFmtId="0" fontId="0" fillId="9" borderId="0" xfId="0" applyFill="1"/>
    <xf numFmtId="0" fontId="5" fillId="7" borderId="0" xfId="0" applyFont="1" applyFill="1"/>
    <xf numFmtId="0" fontId="0" fillId="2" borderId="0" xfId="0" quotePrefix="1" applyFill="1"/>
    <xf numFmtId="0" fontId="0" fillId="9" borderId="0" xfId="0" quotePrefix="1" applyFill="1"/>
    <xf numFmtId="0" fontId="0" fillId="0" borderId="1" xfId="0" applyFill="1" applyBorder="1"/>
    <xf numFmtId="0" fontId="0" fillId="0" borderId="0" xfId="0" applyFill="1" applyBorder="1"/>
    <xf numFmtId="0" fontId="1" fillId="0" borderId="1" xfId="0" applyFont="1" applyFill="1" applyBorder="1"/>
    <xf numFmtId="0" fontId="0" fillId="0" borderId="0" xfId="0" quotePrefix="1"/>
    <xf numFmtId="0" fontId="0" fillId="0" borderId="0" xfId="0" applyNumberForma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Painehäviö 100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Kanavahäviöt!$C$3:$I$3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Kanavahäviöt!$C$4:$I$4</c:f>
              <c:numCache>
                <c:formatCode>General</c:formatCode>
                <c:ptCount val="7"/>
                <c:pt idx="0">
                  <c:v>0.17</c:v>
                </c:pt>
                <c:pt idx="1">
                  <c:v>0.7</c:v>
                </c:pt>
                <c:pt idx="2">
                  <c:v>1.5</c:v>
                </c:pt>
                <c:pt idx="3">
                  <c:v>2.5</c:v>
                </c:pt>
                <c:pt idx="4">
                  <c:v>4</c:v>
                </c:pt>
                <c:pt idx="5">
                  <c:v>5.8</c:v>
                </c:pt>
                <c:pt idx="6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2A-4E94-9248-7EAF50F3A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4291128"/>
        <c:axId val="494286208"/>
      </c:lineChart>
      <c:catAx>
        <c:axId val="494291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286208"/>
        <c:crosses val="autoZero"/>
        <c:auto val="1"/>
        <c:lblAlgn val="ctr"/>
        <c:lblOffset val="100"/>
        <c:noMultiLvlLbl val="0"/>
      </c:catAx>
      <c:valAx>
        <c:axId val="49428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291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Painehäviö 125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Kanavahäviöt!$C$3:$I$3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Kanavahäviöt!$C$5:$I$5</c:f>
              <c:numCache>
                <c:formatCode>General</c:formatCode>
                <c:ptCount val="7"/>
                <c:pt idx="0">
                  <c:v>0.12</c:v>
                </c:pt>
                <c:pt idx="1">
                  <c:v>0.48</c:v>
                </c:pt>
                <c:pt idx="2">
                  <c:v>1.2</c:v>
                </c:pt>
                <c:pt idx="3">
                  <c:v>2</c:v>
                </c:pt>
                <c:pt idx="4">
                  <c:v>3</c:v>
                </c:pt>
                <c:pt idx="5">
                  <c:v>4.2</c:v>
                </c:pt>
                <c:pt idx="6">
                  <c:v>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FC-4EE2-9D3A-17F1AEC8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8527840"/>
        <c:axId val="618522592"/>
      </c:lineChart>
      <c:catAx>
        <c:axId val="61852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22592"/>
        <c:crosses val="autoZero"/>
        <c:auto val="1"/>
        <c:lblAlgn val="ctr"/>
        <c:lblOffset val="100"/>
        <c:noMultiLvlLbl val="0"/>
      </c:catAx>
      <c:valAx>
        <c:axId val="6185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2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Painehäviö 160 mm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567147856517936E-2"/>
          <c:y val="0.16708333333333336"/>
          <c:w val="0.90787729658792649"/>
          <c:h val="0.777361111111111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Kanavahäviöt!$C$3:$I$3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Kanavahäviöt!$C$6:$I$6</c:f>
              <c:numCache>
                <c:formatCode>General</c:formatCode>
                <c:ptCount val="7"/>
                <c:pt idx="0">
                  <c:v>0.1</c:v>
                </c:pt>
                <c:pt idx="1">
                  <c:v>0.37</c:v>
                </c:pt>
                <c:pt idx="2">
                  <c:v>0.8</c:v>
                </c:pt>
                <c:pt idx="3">
                  <c:v>1.5</c:v>
                </c:pt>
                <c:pt idx="4">
                  <c:v>2.25</c:v>
                </c:pt>
                <c:pt idx="5">
                  <c:v>3.1</c:v>
                </c:pt>
                <c:pt idx="6">
                  <c:v>4.25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92-479A-A133-B0733BDC9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0453720"/>
        <c:axId val="620454376"/>
      </c:lineChart>
      <c:catAx>
        <c:axId val="620453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54376"/>
        <c:crosses val="autoZero"/>
        <c:auto val="1"/>
        <c:lblAlgn val="ctr"/>
        <c:lblOffset val="100"/>
        <c:noMultiLvlLbl val="0"/>
      </c:catAx>
      <c:valAx>
        <c:axId val="620454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53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Painehäviö 200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Kanavahäviöt!$C$3:$I$3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Kanavahäviöt!$C$7:$I$7</c:f>
              <c:numCache>
                <c:formatCode>General</c:formatCode>
                <c:ptCount val="7"/>
                <c:pt idx="0">
                  <c:v>7.0000000000000007E-2</c:v>
                </c:pt>
                <c:pt idx="1">
                  <c:v>0.28000000000000003</c:v>
                </c:pt>
                <c:pt idx="2">
                  <c:v>0.6</c:v>
                </c:pt>
                <c:pt idx="3">
                  <c:v>1.1000000000000001</c:v>
                </c:pt>
                <c:pt idx="4">
                  <c:v>1.82</c:v>
                </c:pt>
                <c:pt idx="5">
                  <c:v>2.4</c:v>
                </c:pt>
                <c:pt idx="6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38-44A9-AEE0-0733DE4D3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0475368"/>
        <c:axId val="620465528"/>
      </c:lineChart>
      <c:catAx>
        <c:axId val="62047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65528"/>
        <c:crosses val="autoZero"/>
        <c:auto val="1"/>
        <c:lblAlgn val="ctr"/>
        <c:lblOffset val="100"/>
        <c:noMultiLvlLbl val="0"/>
      </c:catAx>
      <c:valAx>
        <c:axId val="62046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75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Painehäviö 250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Kanavahäviöt!$C$3:$I$3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Kanavahäviöt!$C$8:$I$8</c:f>
              <c:numCache>
                <c:formatCode>General</c:formatCode>
                <c:ptCount val="7"/>
                <c:pt idx="0">
                  <c:v>0.05</c:v>
                </c:pt>
                <c:pt idx="1">
                  <c:v>0.25</c:v>
                </c:pt>
                <c:pt idx="2">
                  <c:v>0.45</c:v>
                </c:pt>
                <c:pt idx="3">
                  <c:v>0.75</c:v>
                </c:pt>
                <c:pt idx="4">
                  <c:v>1.1499999999999999</c:v>
                </c:pt>
                <c:pt idx="5">
                  <c:v>1.85</c:v>
                </c:pt>
                <c:pt idx="6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2F-4CF1-8F89-DBB2404CA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8518984"/>
        <c:axId val="618514392"/>
      </c:lineChart>
      <c:catAx>
        <c:axId val="618518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14392"/>
        <c:crosses val="autoZero"/>
        <c:auto val="1"/>
        <c:lblAlgn val="ctr"/>
        <c:lblOffset val="100"/>
        <c:noMultiLvlLbl val="0"/>
      </c:catAx>
      <c:valAx>
        <c:axId val="61851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18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Painehäviö 315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Kanavahäviöt!$C$3:$I$3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Kanavahäviöt!$C$9:$I$9</c:f>
              <c:numCache>
                <c:formatCode>General</c:formatCode>
                <c:ptCount val="7"/>
                <c:pt idx="0">
                  <c:v>0.03</c:v>
                </c:pt>
                <c:pt idx="1">
                  <c:v>0.15</c:v>
                </c:pt>
                <c:pt idx="2">
                  <c:v>0.33</c:v>
                </c:pt>
                <c:pt idx="3">
                  <c:v>0.57999999999999996</c:v>
                </c:pt>
                <c:pt idx="4">
                  <c:v>0.9</c:v>
                </c:pt>
                <c:pt idx="5">
                  <c:v>1.1499999999999999</c:v>
                </c:pt>
                <c:pt idx="6">
                  <c:v>1.65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98-4742-824B-E1E6B96B4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8518328"/>
        <c:axId val="618517344"/>
      </c:lineChart>
      <c:catAx>
        <c:axId val="61851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17344"/>
        <c:crosses val="autoZero"/>
        <c:auto val="1"/>
        <c:lblAlgn val="ctr"/>
        <c:lblOffset val="100"/>
        <c:noMultiLvlLbl val="0"/>
      </c:catAx>
      <c:valAx>
        <c:axId val="61851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18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 VIP125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cat>
            <c:numRef>
              <c:f>'MyAir k-kertoimet'!$K$4:$K$14</c:f>
              <c:numCache>
                <c:formatCode>General</c:formatCode>
                <c:ptCount val="11"/>
                <c:pt idx="0" formatCode="0.0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'MyAir k-kertoimet'!$L$4:$L$14</c:f>
              <c:numCache>
                <c:formatCode>General</c:formatCode>
                <c:ptCount val="11"/>
                <c:pt idx="0">
                  <c:v>0</c:v>
                </c:pt>
                <c:pt idx="1">
                  <c:v>0.7</c:v>
                </c:pt>
                <c:pt idx="2">
                  <c:v>1.06</c:v>
                </c:pt>
                <c:pt idx="3">
                  <c:v>1.49</c:v>
                </c:pt>
                <c:pt idx="4">
                  <c:v>1.88</c:v>
                </c:pt>
                <c:pt idx="5">
                  <c:v>2.25</c:v>
                </c:pt>
                <c:pt idx="6">
                  <c:v>2.5499999999999998</c:v>
                </c:pt>
                <c:pt idx="7">
                  <c:v>2.88</c:v>
                </c:pt>
                <c:pt idx="8">
                  <c:v>3.12</c:v>
                </c:pt>
                <c:pt idx="9">
                  <c:v>3.33</c:v>
                </c:pt>
                <c:pt idx="10">
                  <c:v>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DE-4004-AE35-67A2666E0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4544864"/>
        <c:axId val="1574548144"/>
      </c:lineChart>
      <c:catAx>
        <c:axId val="1574544864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4548144"/>
        <c:crosses val="autoZero"/>
        <c:auto val="1"/>
        <c:lblAlgn val="ctr"/>
        <c:lblOffset val="100"/>
        <c:noMultiLvlLbl val="0"/>
      </c:catAx>
      <c:valAx>
        <c:axId val="157454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454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 VIP100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cat>
            <c:numRef>
              <c:f>'MyAir k-kertoimet'!$B$4:$B$14</c:f>
              <c:numCache>
                <c:formatCode>General</c:formatCode>
                <c:ptCount val="11"/>
                <c:pt idx="0" formatCode="0.0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'MyAir k-kertoimet'!$C$4:$C$14</c:f>
              <c:numCache>
                <c:formatCode>General</c:formatCode>
                <c:ptCount val="11"/>
                <c:pt idx="0">
                  <c:v>0</c:v>
                </c:pt>
                <c:pt idx="1">
                  <c:v>0.44</c:v>
                </c:pt>
                <c:pt idx="2">
                  <c:v>0.8</c:v>
                </c:pt>
                <c:pt idx="3">
                  <c:v>1.28</c:v>
                </c:pt>
                <c:pt idx="4">
                  <c:v>1.64</c:v>
                </c:pt>
                <c:pt idx="5">
                  <c:v>2.0099999999999998</c:v>
                </c:pt>
                <c:pt idx="6">
                  <c:v>2.33</c:v>
                </c:pt>
                <c:pt idx="7">
                  <c:v>2.72</c:v>
                </c:pt>
                <c:pt idx="8">
                  <c:v>2.99</c:v>
                </c:pt>
                <c:pt idx="9">
                  <c:v>3.2</c:v>
                </c:pt>
                <c:pt idx="10">
                  <c:v>3.31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A8-42FB-9775-E3CE3A24E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4542240"/>
        <c:axId val="1570719304"/>
      </c:lineChart>
      <c:catAx>
        <c:axId val="1574542240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719304"/>
        <c:crosses val="autoZero"/>
        <c:auto val="1"/>
        <c:lblAlgn val="ctr"/>
        <c:lblOffset val="100"/>
        <c:noMultiLvlLbl val="0"/>
      </c:catAx>
      <c:valAx>
        <c:axId val="157071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4542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167640</xdr:colOff>
      <xdr:row>1</xdr:row>
      <xdr:rowOff>171450</xdr:rowOff>
    </xdr:from>
    <xdr:to>
      <xdr:col>22</xdr:col>
      <xdr:colOff>22860</xdr:colOff>
      <xdr:row>12</xdr:row>
      <xdr:rowOff>129540</xdr:rowOff>
    </xdr:to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327660</xdr:colOff>
      <xdr:row>12</xdr:row>
      <xdr:rowOff>102870</xdr:rowOff>
    </xdr:from>
    <xdr:to>
      <xdr:col>15</xdr:col>
      <xdr:colOff>182880</xdr:colOff>
      <xdr:row>24</xdr:row>
      <xdr:rowOff>45720</xdr:rowOff>
    </xdr:to>
    <xdr:graphicFrame macro="">
      <xdr:nvGraphicFramePr>
        <xdr:cNvPr id="3" name="Kaavi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182880</xdr:colOff>
      <xdr:row>12</xdr:row>
      <xdr:rowOff>114300</xdr:rowOff>
    </xdr:from>
    <xdr:to>
      <xdr:col>22</xdr:col>
      <xdr:colOff>30480</xdr:colOff>
      <xdr:row>24</xdr:row>
      <xdr:rowOff>64770</xdr:rowOff>
    </xdr:to>
    <xdr:graphicFrame macro="">
      <xdr:nvGraphicFramePr>
        <xdr:cNvPr id="4" name="Kaavi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441960</xdr:colOff>
      <xdr:row>24</xdr:row>
      <xdr:rowOff>41910</xdr:rowOff>
    </xdr:from>
    <xdr:to>
      <xdr:col>8</xdr:col>
      <xdr:colOff>320040</xdr:colOff>
      <xdr:row>35</xdr:row>
      <xdr:rowOff>167640</xdr:rowOff>
    </xdr:to>
    <xdr:graphicFrame macro="">
      <xdr:nvGraphicFramePr>
        <xdr:cNvPr id="5" name="Kaavi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327660</xdr:colOff>
      <xdr:row>24</xdr:row>
      <xdr:rowOff>34290</xdr:rowOff>
    </xdr:from>
    <xdr:to>
      <xdr:col>14</xdr:col>
      <xdr:colOff>548640</xdr:colOff>
      <xdr:row>36</xdr:row>
      <xdr:rowOff>0</xdr:rowOff>
    </xdr:to>
    <xdr:graphicFrame macro="">
      <xdr:nvGraphicFramePr>
        <xdr:cNvPr id="6" name="Kaavi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563880</xdr:colOff>
      <xdr:row>24</xdr:row>
      <xdr:rowOff>41910</xdr:rowOff>
    </xdr:from>
    <xdr:to>
      <xdr:col>22</xdr:col>
      <xdr:colOff>60960</xdr:colOff>
      <xdr:row>35</xdr:row>
      <xdr:rowOff>160020</xdr:rowOff>
    </xdr:to>
    <xdr:graphicFrame macro="">
      <xdr:nvGraphicFramePr>
        <xdr:cNvPr id="7" name="Kaavi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557212</xdr:colOff>
      <xdr:row>17</xdr:row>
      <xdr:rowOff>33337</xdr:rowOff>
    </xdr:from>
    <xdr:to>
      <xdr:col>17</xdr:col>
      <xdr:colOff>195262</xdr:colOff>
      <xdr:row>31</xdr:row>
      <xdr:rowOff>109537</xdr:rowOff>
    </xdr:to>
    <xdr:graphicFrame macro="">
      <xdr:nvGraphicFramePr>
        <xdr:cNvPr id="7" name="Kaavi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176212</xdr:colOff>
      <xdr:row>17</xdr:row>
      <xdr:rowOff>42862</xdr:rowOff>
    </xdr:from>
    <xdr:to>
      <xdr:col>8</xdr:col>
      <xdr:colOff>481012</xdr:colOff>
      <xdr:row>31</xdr:row>
      <xdr:rowOff>119062</xdr:rowOff>
    </xdr:to>
    <xdr:graphicFrame macro="">
      <xdr:nvGraphicFramePr>
        <xdr:cNvPr id="13" name="Kaavio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0C147-8642-4F4E-A815-4B3AA1E4EA38}">
  <dimension ref="A1:BL122"/>
  <sheetViews>
    <sheetView tabSelected="1" topLeftCell="A4" workbookViewId="0">
      <selection activeCell="K16" sqref="K16"/>
    </sheetView>
  </sheetViews>
  <sheetFormatPr defaultRowHeight="14.4" x14ac:dyDescent="0.3"/>
  <cols>
    <col min="2" max="2" width="22.33203125" customWidth="1"/>
    <col min="3" max="3" width="27.44140625" customWidth="1"/>
    <col min="6" max="8" width="17.21875" customWidth="1"/>
    <col min="9" max="10" width="13" customWidth="1"/>
    <col min="11" max="11" width="14" bestFit="1" customWidth="1"/>
    <col min="12" max="14" width="17.21875" customWidth="1"/>
    <col min="15" max="15" width="18.33203125" bestFit="1" customWidth="1"/>
    <col min="16" max="16" width="25.109375" customWidth="1"/>
    <col min="17" max="17" width="13.109375" customWidth="1"/>
    <col min="19" max="19" width="13.88671875" bestFit="1" customWidth="1"/>
    <col min="20" max="21" width="14.6640625" bestFit="1" customWidth="1"/>
    <col min="23" max="23" width="23.44140625" customWidth="1"/>
    <col min="24" max="24" width="14.77734375" customWidth="1"/>
    <col min="25" max="27" width="14.6640625" customWidth="1"/>
    <col min="28" max="28" width="12.44140625" customWidth="1"/>
    <col min="29" max="29" width="15.77734375" customWidth="1"/>
    <col min="30" max="30" width="11.6640625" customWidth="1"/>
    <col min="31" max="34" width="14.21875" customWidth="1"/>
    <col min="36" max="36" width="18.5546875" customWidth="1"/>
    <col min="37" max="37" width="14" bestFit="1" customWidth="1"/>
    <col min="38" max="38" width="16.21875" bestFit="1" customWidth="1"/>
    <col min="41" max="41" width="13" customWidth="1"/>
    <col min="42" max="42" width="20" customWidth="1"/>
    <col min="45" max="45" width="11.88671875" customWidth="1"/>
    <col min="47" max="47" width="10.5546875" customWidth="1"/>
    <col min="49" max="49" width="25.88671875" customWidth="1"/>
    <col min="50" max="50" width="10.5546875" customWidth="1"/>
    <col min="54" max="54" width="18" bestFit="1" customWidth="1"/>
    <col min="55" max="55" width="11" bestFit="1" customWidth="1"/>
    <col min="58" max="58" width="20.5546875" bestFit="1" customWidth="1"/>
    <col min="59" max="59" width="23.5546875" bestFit="1" customWidth="1"/>
    <col min="60" max="61" width="25" bestFit="1" customWidth="1"/>
    <col min="62" max="62" width="25.5546875" bestFit="1" customWidth="1"/>
    <col min="63" max="63" width="24" bestFit="1" customWidth="1"/>
    <col min="64" max="64" width="13.5546875" customWidth="1"/>
  </cols>
  <sheetData>
    <row r="1" spans="1:64" x14ac:dyDescent="0.3">
      <c r="A1" s="1" t="s">
        <v>0</v>
      </c>
    </row>
    <row r="2" spans="1:64" x14ac:dyDescent="0.3">
      <c r="A2" t="s">
        <v>2</v>
      </c>
      <c r="O2" t="s">
        <v>53</v>
      </c>
      <c r="P2">
        <v>1</v>
      </c>
      <c r="Q2">
        <v>2</v>
      </c>
      <c r="R2">
        <v>3</v>
      </c>
      <c r="S2">
        <v>4</v>
      </c>
      <c r="AB2" t="s">
        <v>54</v>
      </c>
      <c r="AD2" t="s">
        <v>55</v>
      </c>
    </row>
    <row r="3" spans="1:64" x14ac:dyDescent="0.3">
      <c r="O3">
        <v>1</v>
      </c>
      <c r="P3" s="11">
        <f>L16</f>
        <v>60.897542921307824</v>
      </c>
      <c r="Q3" s="11">
        <f>Y16</f>
        <v>56.171418814303955</v>
      </c>
      <c r="R3" s="11">
        <f>AL16</f>
        <v>49.131532771965759</v>
      </c>
      <c r="S3" s="11">
        <f>AY16</f>
        <v>35.391385822165581</v>
      </c>
      <c r="T3" s="11"/>
      <c r="U3" s="19"/>
      <c r="V3" s="19"/>
      <c r="W3" s="20"/>
      <c r="X3" s="20"/>
      <c r="AB3" s="10">
        <f>C5*BF121</f>
        <v>304.645891442893</v>
      </c>
      <c r="AC3" t="s">
        <v>8</v>
      </c>
      <c r="AD3" s="10">
        <f>BB121*C5</f>
        <v>1040</v>
      </c>
      <c r="AE3" t="s">
        <v>11</v>
      </c>
    </row>
    <row r="4" spans="1:64" x14ac:dyDescent="0.3">
      <c r="A4" t="s">
        <v>1</v>
      </c>
      <c r="C4" s="2">
        <v>10</v>
      </c>
      <c r="D4" t="s">
        <v>10</v>
      </c>
      <c r="O4">
        <v>2</v>
      </c>
      <c r="P4" s="11">
        <f t="shared" ref="P4:P12" si="0">L17</f>
        <v>51.968794028762616</v>
      </c>
      <c r="Q4" s="11">
        <f>Y17</f>
        <v>51.217659186248675</v>
      </c>
      <c r="R4" s="11">
        <f>AL17</f>
        <v>45.594066862816391</v>
      </c>
      <c r="S4" s="11">
        <f>AY17</f>
        <v>34.29553654816074</v>
      </c>
      <c r="T4" s="11"/>
      <c r="U4" s="19"/>
      <c r="V4" s="19"/>
      <c r="W4" s="20"/>
      <c r="X4" s="20"/>
    </row>
    <row r="5" spans="1:64" x14ac:dyDescent="0.3">
      <c r="A5" t="s">
        <v>3</v>
      </c>
      <c r="C5" s="2">
        <v>2</v>
      </c>
      <c r="D5" t="s">
        <v>10</v>
      </c>
      <c r="F5" s="5"/>
      <c r="G5" s="5"/>
      <c r="H5" s="5"/>
      <c r="I5" s="5"/>
      <c r="J5" s="5"/>
      <c r="K5" s="5"/>
      <c r="L5" s="5"/>
      <c r="M5" s="5"/>
      <c r="N5" s="5"/>
      <c r="O5">
        <v>3</v>
      </c>
      <c r="P5" s="11">
        <f t="shared" si="0"/>
        <v>48.336923846108085</v>
      </c>
      <c r="Q5" s="11">
        <f t="shared" ref="Q5:Q12" si="1">Y18</f>
        <v>47.717680260669688</v>
      </c>
      <c r="R5" s="11">
        <f t="shared" ref="R5:R12" si="2">AL18</f>
        <v>42.997797990163505</v>
      </c>
      <c r="S5" s="11">
        <f t="shared" ref="S5:S12" si="3">AY18</f>
        <v>33.073997230852761</v>
      </c>
      <c r="T5" s="12"/>
      <c r="U5" s="21"/>
      <c r="V5" s="19"/>
      <c r="W5" s="20"/>
      <c r="X5" s="20"/>
      <c r="AB5" s="5"/>
    </row>
    <row r="6" spans="1:64" x14ac:dyDescent="0.3">
      <c r="C6" s="14"/>
      <c r="F6" s="5"/>
      <c r="G6" s="5"/>
      <c r="H6" s="5"/>
      <c r="I6" s="5"/>
      <c r="J6" s="5"/>
      <c r="K6" s="5"/>
      <c r="L6" s="5"/>
      <c r="M6" s="5"/>
      <c r="N6" s="5"/>
      <c r="O6">
        <v>4</v>
      </c>
      <c r="P6" s="11">
        <f t="shared" si="0"/>
        <v>45.411497310660003</v>
      </c>
      <c r="Q6" s="11">
        <f t="shared" si="1"/>
        <v>44.887779445196813</v>
      </c>
      <c r="R6" s="11">
        <f t="shared" si="2"/>
        <v>40.838859092307452</v>
      </c>
      <c r="S6" s="11">
        <f t="shared" si="3"/>
        <v>32.002253749285721</v>
      </c>
      <c r="T6" s="12"/>
      <c r="U6" s="21"/>
      <c r="V6" s="19"/>
      <c r="W6" s="20"/>
      <c r="X6" s="20"/>
      <c r="AB6" s="5"/>
    </row>
    <row r="7" spans="1:64" x14ac:dyDescent="0.3">
      <c r="C7" s="14"/>
      <c r="F7" s="5"/>
      <c r="G7" s="5"/>
      <c r="H7" s="5"/>
      <c r="I7" s="5"/>
      <c r="J7" s="5"/>
      <c r="K7" s="5"/>
      <c r="L7" s="5"/>
      <c r="M7" s="5"/>
      <c r="N7" s="5"/>
      <c r="O7">
        <v>5</v>
      </c>
      <c r="P7" s="11">
        <f t="shared" si="0"/>
        <v>42.293738208975704</v>
      </c>
      <c r="Q7" s="11">
        <f t="shared" si="1"/>
        <v>41.861588843170942</v>
      </c>
      <c r="R7" s="11">
        <f t="shared" si="2"/>
        <v>38.470451410381926</v>
      </c>
      <c r="S7" s="11">
        <f t="shared" si="3"/>
        <v>30.764719206123214</v>
      </c>
      <c r="T7" s="12"/>
      <c r="U7" s="21"/>
      <c r="V7" s="19"/>
      <c r="W7" s="20"/>
      <c r="X7" s="20"/>
      <c r="AB7" s="5"/>
    </row>
    <row r="8" spans="1:64" x14ac:dyDescent="0.3">
      <c r="A8" t="s">
        <v>6</v>
      </c>
      <c r="C8" s="2">
        <v>3</v>
      </c>
      <c r="D8" t="s">
        <v>9</v>
      </c>
      <c r="O8">
        <v>6</v>
      </c>
      <c r="P8" s="11">
        <f t="shared" si="0"/>
        <v>40.146297360890841</v>
      </c>
      <c r="Q8" s="11">
        <f t="shared" si="1"/>
        <v>39.771232380388156</v>
      </c>
      <c r="R8" s="11">
        <f t="shared" si="2"/>
        <v>36.798215130418157</v>
      </c>
      <c r="S8" s="11">
        <f t="shared" si="3"/>
        <v>29.850140503977411</v>
      </c>
      <c r="T8" s="12"/>
      <c r="U8" s="21"/>
      <c r="V8" s="19"/>
      <c r="W8" s="20"/>
      <c r="X8" s="20"/>
      <c r="AB8" s="5"/>
    </row>
    <row r="9" spans="1:64" x14ac:dyDescent="0.3">
      <c r="A9" t="s">
        <v>7</v>
      </c>
      <c r="C9" s="2">
        <v>2</v>
      </c>
      <c r="D9" t="s">
        <v>9</v>
      </c>
      <c r="O9">
        <v>7</v>
      </c>
      <c r="P9" s="11">
        <f t="shared" si="0"/>
        <v>37.982308057415288</v>
      </c>
      <c r="Q9" s="11">
        <f t="shared" si="1"/>
        <v>37.659956257853274</v>
      </c>
      <c r="R9" s="11">
        <f t="shared" si="2"/>
        <v>35.079116600233384</v>
      </c>
      <c r="S9" s="11">
        <f t="shared" si="3"/>
        <v>28.873236454756398</v>
      </c>
      <c r="T9" s="12"/>
      <c r="U9" s="21"/>
      <c r="V9" s="19"/>
      <c r="W9" s="20"/>
      <c r="X9" s="20"/>
      <c r="AB9" s="5"/>
    </row>
    <row r="10" spans="1:64" x14ac:dyDescent="0.3">
      <c r="C10" s="14"/>
      <c r="O10">
        <v>8</v>
      </c>
      <c r="P10" s="11">
        <f t="shared" si="0"/>
        <v>35.863822705552579</v>
      </c>
      <c r="Q10" s="11">
        <f t="shared" si="1"/>
        <v>35.588513914009184</v>
      </c>
      <c r="R10" s="11">
        <f t="shared" si="2"/>
        <v>33.363055368189158</v>
      </c>
      <c r="S10" s="11">
        <f>AY23</f>
        <v>27.859640603325179</v>
      </c>
      <c r="T10" s="12"/>
      <c r="U10" s="21"/>
      <c r="V10" s="19"/>
      <c r="W10" s="20"/>
      <c r="X10" s="20"/>
      <c r="AB10" s="5"/>
    </row>
    <row r="11" spans="1:64" x14ac:dyDescent="0.3">
      <c r="C11" s="14"/>
      <c r="O11">
        <v>9</v>
      </c>
      <c r="P11" s="11">
        <f t="shared" si="0"/>
        <v>33.832474941775835</v>
      </c>
      <c r="Q11" s="11">
        <f t="shared" si="1"/>
        <v>33.598149547484013</v>
      </c>
      <c r="R11" s="11">
        <f t="shared" si="2"/>
        <v>31.686835069987001</v>
      </c>
      <c r="S11" s="11">
        <f t="shared" si="3"/>
        <v>26.831286139445542</v>
      </c>
      <c r="T11" s="11"/>
      <c r="U11" s="19"/>
      <c r="V11" s="19"/>
      <c r="W11" s="20"/>
      <c r="X11" s="20"/>
      <c r="AB11" s="5"/>
    </row>
    <row r="12" spans="1:64" x14ac:dyDescent="0.3">
      <c r="C12" s="14"/>
      <c r="O12">
        <v>10</v>
      </c>
      <c r="P12" s="11">
        <f t="shared" si="0"/>
        <v>31.913270408992897</v>
      </c>
      <c r="Q12" s="11">
        <f t="shared" si="1"/>
        <v>31.714061559480765</v>
      </c>
      <c r="R12" s="11">
        <f t="shared" si="2"/>
        <v>30.07560528102784</v>
      </c>
      <c r="S12" s="11">
        <f t="shared" si="3"/>
        <v>25.806059350720414</v>
      </c>
      <c r="T12" s="11"/>
      <c r="U12" s="19"/>
      <c r="V12" s="19"/>
      <c r="W12" s="20"/>
      <c r="X12" s="20"/>
      <c r="AB12" s="5"/>
    </row>
    <row r="13" spans="1:64" x14ac:dyDescent="0.3">
      <c r="AW13" s="22"/>
    </row>
    <row r="15" spans="1:64" ht="16.2" x14ac:dyDescent="0.3">
      <c r="A15" s="7" t="s">
        <v>42</v>
      </c>
      <c r="B15" s="7" t="s">
        <v>37</v>
      </c>
      <c r="C15" s="7" t="s">
        <v>38</v>
      </c>
      <c r="D15" s="7" t="s">
        <v>35</v>
      </c>
      <c r="E15" s="7" t="s">
        <v>36</v>
      </c>
      <c r="F15" s="7" t="s">
        <v>49</v>
      </c>
      <c r="G15" s="7" t="s">
        <v>47</v>
      </c>
      <c r="H15" s="7" t="s">
        <v>48</v>
      </c>
      <c r="I15" s="7" t="s">
        <v>43</v>
      </c>
      <c r="J15" s="7" t="s">
        <v>46</v>
      </c>
      <c r="K15" s="7" t="s">
        <v>45</v>
      </c>
      <c r="L15" s="7" t="s">
        <v>44</v>
      </c>
      <c r="M15" s="7" t="s">
        <v>4</v>
      </c>
      <c r="N15" s="7" t="s">
        <v>5</v>
      </c>
      <c r="O15" s="7" t="s">
        <v>39</v>
      </c>
      <c r="P15" s="7" t="s">
        <v>38</v>
      </c>
      <c r="Q15" s="7" t="s">
        <v>35</v>
      </c>
      <c r="R15" s="7" t="s">
        <v>36</v>
      </c>
      <c r="S15" s="7" t="s">
        <v>49</v>
      </c>
      <c r="T15" s="7" t="s">
        <v>47</v>
      </c>
      <c r="U15" s="7" t="s">
        <v>48</v>
      </c>
      <c r="V15" s="7" t="s">
        <v>43</v>
      </c>
      <c r="W15" s="7" t="s">
        <v>50</v>
      </c>
      <c r="X15" s="7" t="s">
        <v>45</v>
      </c>
      <c r="Y15" s="7" t="s">
        <v>44</v>
      </c>
      <c r="Z15" s="7" t="s">
        <v>4</v>
      </c>
      <c r="AA15" s="7" t="s">
        <v>5</v>
      </c>
      <c r="AB15" s="7" t="s">
        <v>40</v>
      </c>
      <c r="AC15" s="7" t="s">
        <v>38</v>
      </c>
      <c r="AD15" s="7" t="s">
        <v>35</v>
      </c>
      <c r="AE15" s="7" t="s">
        <v>36</v>
      </c>
      <c r="AF15" s="7" t="s">
        <v>49</v>
      </c>
      <c r="AG15" s="7" t="s">
        <v>47</v>
      </c>
      <c r="AH15" s="7" t="s">
        <v>48</v>
      </c>
      <c r="AI15" s="7" t="s">
        <v>43</v>
      </c>
      <c r="AJ15" s="7" t="s">
        <v>50</v>
      </c>
      <c r="AK15" s="7" t="s">
        <v>45</v>
      </c>
      <c r="AL15" s="7" t="s">
        <v>44</v>
      </c>
      <c r="AM15" s="7" t="s">
        <v>4</v>
      </c>
      <c r="AN15" s="7" t="s">
        <v>5</v>
      </c>
      <c r="AO15" s="7" t="s">
        <v>41</v>
      </c>
      <c r="AP15" s="7" t="s">
        <v>38</v>
      </c>
      <c r="AQ15" s="7" t="s">
        <v>35</v>
      </c>
      <c r="AR15" s="7" t="s">
        <v>36</v>
      </c>
      <c r="AS15" s="7" t="s">
        <v>49</v>
      </c>
      <c r="AT15" s="7" t="s">
        <v>47</v>
      </c>
      <c r="AU15" s="7" t="s">
        <v>48</v>
      </c>
      <c r="AV15" s="7" t="s">
        <v>43</v>
      </c>
      <c r="AW15" s="7" t="s">
        <v>50</v>
      </c>
      <c r="AX15" s="7" t="s">
        <v>45</v>
      </c>
      <c r="AY15" s="7" t="s">
        <v>44</v>
      </c>
      <c r="AZ15" s="7" t="s">
        <v>4</v>
      </c>
      <c r="BA15" s="7" t="s">
        <v>5</v>
      </c>
      <c r="BB15" s="7" t="s">
        <v>56</v>
      </c>
      <c r="BC15" t="s">
        <v>51</v>
      </c>
      <c r="BD15" s="7" t="s">
        <v>35</v>
      </c>
      <c r="BE15" s="7" t="s">
        <v>36</v>
      </c>
      <c r="BF15" s="7" t="s">
        <v>52</v>
      </c>
      <c r="BG15">
        <v>100</v>
      </c>
      <c r="BH15">
        <v>125</v>
      </c>
      <c r="BI15">
        <v>160</v>
      </c>
      <c r="BJ15">
        <v>200</v>
      </c>
      <c r="BK15">
        <v>250</v>
      </c>
      <c r="BL15">
        <v>315</v>
      </c>
    </row>
    <row r="16" spans="1:64" ht="16.2" x14ac:dyDescent="0.3">
      <c r="A16" s="6">
        <v>1</v>
      </c>
      <c r="B16" s="8">
        <v>10</v>
      </c>
      <c r="C16" s="8">
        <v>100</v>
      </c>
      <c r="D16" s="5">
        <f>+PI()*(C16/1000)^2/4</f>
        <v>7.8539816339744835E-3</v>
      </c>
      <c r="E16" s="5">
        <f>+(B16/1000)/D16</f>
        <v>1.2732395447351625</v>
      </c>
      <c r="F16">
        <f>IF(C16=100,$C$9*G16,$C$9*H16)</f>
        <v>0.57997936294877084</v>
      </c>
      <c r="G16">
        <f>0.1589*E16^2-0.0004*E16+0.0329</f>
        <v>0.28998968147438542</v>
      </c>
      <c r="H16">
        <f>0.1071*E16^2+0.0814*E16-0.0686</f>
        <v>0.20866567923095219</v>
      </c>
      <c r="I16" s="9">
        <f>E16</f>
        <v>1.2732395447351625</v>
      </c>
      <c r="J16" s="16">
        <v>20</v>
      </c>
      <c r="K16" s="13">
        <f>B16/SQRT(J16)</f>
        <v>2.2360679774997898</v>
      </c>
      <c r="L16" s="18">
        <f>IF(C16=100,M16,N16)</f>
        <v>60.897542921307824</v>
      </c>
      <c r="M16" s="17">
        <f>4.104599*K16^2+17.70882*K16+0.7764226</f>
        <v>60.897542921307824</v>
      </c>
      <c r="N16" s="17">
        <f>3.253538*K16^2+16.20479*K16+1.022053</f>
        <v>53.524755001108815</v>
      </c>
      <c r="O16" s="8">
        <v>10</v>
      </c>
      <c r="P16" s="8">
        <v>100</v>
      </c>
      <c r="Q16" s="5">
        <f>+PI()*(P16/1000)^2/4</f>
        <v>7.8539816339744835E-3</v>
      </c>
      <c r="R16" s="5">
        <f>+(O16/1000)/Q16</f>
        <v>1.2732395447351625</v>
      </c>
      <c r="S16">
        <f>IF(P16=100,$C$9*T16,$C$9*U16)</f>
        <v>2.1245546350666595</v>
      </c>
      <c r="T16">
        <f>0.1589*V16^2-0.0004*V16+0.0329</f>
        <v>1.0622773175333298</v>
      </c>
      <c r="U16">
        <f>0.1071*V16^2+0.0814*V16-0.0686</f>
        <v>0.83317931904092424</v>
      </c>
      <c r="V16" s="9">
        <f>I16+R16</f>
        <v>2.5464790894703251</v>
      </c>
      <c r="W16" s="13">
        <f>J16+S16+(0.5*0.6*R16^2)</f>
        <v>22.61089631654988</v>
      </c>
      <c r="X16" s="13">
        <f>O16/SQRT(W16)</f>
        <v>2.1030089005030654</v>
      </c>
      <c r="Y16" s="18">
        <f>IF(P16=100,Z16,AA16)</f>
        <v>56.171418814303955</v>
      </c>
      <c r="Z16" s="17">
        <f>4.104599*X16^2+17.70882*X16+0.7764226</f>
        <v>56.171418814303955</v>
      </c>
      <c r="AA16" s="17">
        <f>3.253538*X16^2+16.20479*X16+1.022053</f>
        <v>49.490118839556317</v>
      </c>
      <c r="AB16" s="8">
        <v>10</v>
      </c>
      <c r="AC16" s="8">
        <v>100</v>
      </c>
      <c r="AD16" s="5">
        <f>+PI()*(AC16/1000)^2/4</f>
        <v>7.8539816339744835E-3</v>
      </c>
      <c r="AE16" s="5">
        <f t="shared" ref="AE16:AE28" si="4">+(AB16/1000)/AD16</f>
        <v>1.2732395447351625</v>
      </c>
      <c r="AF16">
        <f>IF(AC16=100,$C$9*AG16,$C$9*AH16)</f>
        <v>4.6995258163536668</v>
      </c>
      <c r="AG16">
        <f>0.1589*AI16^2-0.0004*AI16+0.0329</f>
        <v>2.3497629081768334</v>
      </c>
      <c r="AH16">
        <f>0.1071*AI16^2+0.0814*AI16-0.0686</f>
        <v>1.8049409194299164</v>
      </c>
      <c r="AI16" s="9">
        <f>V16+I16</f>
        <v>3.8197186342054876</v>
      </c>
      <c r="AJ16" s="13">
        <f>W16+AF16+(0.5*0.6*AE16^2)</f>
        <v>27.796763814386768</v>
      </c>
      <c r="AK16" s="13">
        <f>AB16/SQRT(AJ16)</f>
        <v>1.8967185058183123</v>
      </c>
      <c r="AL16" s="18">
        <f>IF(AC16=100,AM16,AN16)</f>
        <v>49.131532771965759</v>
      </c>
      <c r="AM16" s="17">
        <f>4.104599*AK16^2+17.70882*AK16+0.7764226</f>
        <v>49.131532771965759</v>
      </c>
      <c r="AN16" s="17">
        <f>3.253538*AK16^2+16.20479*AK16+1.022053</f>
        <v>43.462714719796423</v>
      </c>
      <c r="AO16" s="8">
        <v>10</v>
      </c>
      <c r="AP16" s="8">
        <v>100</v>
      </c>
      <c r="AQ16" s="5">
        <f>+PI()*(AP16/1000)^2/4</f>
        <v>7.8539816339744835E-3</v>
      </c>
      <c r="AR16" s="5">
        <f>+(AO16/1000)/AQ16</f>
        <v>1.2732395447351625</v>
      </c>
      <c r="AS16">
        <f>IF(AP16=100,$C$9*AT16,$C$9*AU16)</f>
        <v>18.606814815229392</v>
      </c>
      <c r="AT16">
        <f>0.1589*AV16^2-0.0004*AV16+0.0329</f>
        <v>9.3034074076146958</v>
      </c>
      <c r="AU16">
        <f>0.1071*AV16^2+0.0814*AV16-0.0686</f>
        <v>6.803713484071011</v>
      </c>
      <c r="AV16" s="9">
        <f>AI16+V16+I16</f>
        <v>7.6394372684109744</v>
      </c>
      <c r="AW16" s="13">
        <f>AJ16+AS16+(0.5*0.6*AR16^2)</f>
        <v>46.889920311099381</v>
      </c>
      <c r="AX16" s="13">
        <f>AO16/SQRT(AW16)</f>
        <v>1.4603610887265839</v>
      </c>
      <c r="AY16" s="18">
        <f>IF(AP16=100,AZ16,BA16)</f>
        <v>35.391385822165581</v>
      </c>
      <c r="AZ16" s="17">
        <f>4.104599*AX16^2+17.70882*AX16+0.7764226</f>
        <v>35.391385822165581</v>
      </c>
      <c r="BA16" s="17">
        <f>3.253538*AX16^2+16.20479*AX16+1.022053</f>
        <v>31.625570254406906</v>
      </c>
      <c r="BB16">
        <f t="shared" ref="BB16:BB47" si="5">B16+O16+AB16+AO16</f>
        <v>40</v>
      </c>
      <c r="BC16" s="8">
        <v>160</v>
      </c>
      <c r="BD16" s="5">
        <f>+PI()*(BC16/1000)^2/4</f>
        <v>2.0106192982974676E-2</v>
      </c>
      <c r="BE16" s="5">
        <f>+(BB16/1000)/BD16</f>
        <v>1.9894367886486919</v>
      </c>
      <c r="BF16" s="23">
        <f>IF(BC16=100,BG16*$C$8,IF(BC16=125,BH16*$C$8,IF(BC16=160,BI16*$C$8,IF(BC16=200,BJ16*$C$8,IF(BC16=250,BK16*$C$8,IF(BC16=315,BL16*$C$8))))))</f>
        <v>1.141569811973604</v>
      </c>
      <c r="BG16">
        <f>0.1589*BE16^2 - 0.0004*BE16 + 0.0329</f>
        <v>0.66100797843952019</v>
      </c>
      <c r="BH16">
        <f xml:space="preserve"> 0.1071*BE16^2 + 0.0814*BE16 - 0.0686</f>
        <v>0.5172268252246901</v>
      </c>
      <c r="BI16">
        <f xml:space="preserve"> 0.0786*BE16^2 + 0.0629*BE16 - 0.0557</f>
        <v>0.38052327065786795</v>
      </c>
      <c r="BJ16">
        <f>0.0558*BE16^2 + 0.0837*BE16 - 0.0986</f>
        <v>0.28876437668030364</v>
      </c>
      <c r="BK16">
        <f xml:space="preserve"> 0.053*BE16^2 - 0.0327*BE16 + 0.0571</f>
        <v>0.20181193002071524</v>
      </c>
      <c r="BL16" s="22">
        <f xml:space="preserve"> 0.0285*BE16^2 + 0.0377*BE16 - 0.0357</f>
        <v>0.15210074090887704</v>
      </c>
    </row>
    <row r="17" spans="1:64" x14ac:dyDescent="0.3">
      <c r="A17" s="6">
        <v>2</v>
      </c>
      <c r="B17" s="8">
        <v>10</v>
      </c>
      <c r="C17" s="8">
        <v>100</v>
      </c>
      <c r="D17" s="5">
        <f>+PI()*(C17/1000)^2/4</f>
        <v>7.8539816339744835E-3</v>
      </c>
      <c r="E17" s="5">
        <f>+(B17/1000)/D17</f>
        <v>1.2732395447351625</v>
      </c>
      <c r="F17">
        <f t="shared" ref="F17:F80" si="6">IF(C17=100,$C$9*G17,$C$9*H17)</f>
        <v>0.57997936294877084</v>
      </c>
      <c r="G17">
        <f t="shared" ref="G17:G80" si="7">0.1589*E17^2-0.0004*E17+0.0329</f>
        <v>0.28998968147438542</v>
      </c>
      <c r="H17">
        <f t="shared" ref="H17:H80" si="8">0.1071*E17^2+0.0814*E17-0.0686</f>
        <v>0.20866567923095219</v>
      </c>
      <c r="I17" s="9">
        <f t="shared" ref="I17:I80" si="9">E17</f>
        <v>1.2732395447351625</v>
      </c>
      <c r="J17" s="13">
        <f>W17-F17</f>
        <v>25.47937878669946</v>
      </c>
      <c r="K17" s="13">
        <f t="shared" ref="K17:K34" si="10">B17/SQRT(J17)</f>
        <v>1.9810962795104283</v>
      </c>
      <c r="L17" s="18">
        <f t="shared" ref="L17:L34" si="11">IF(C17=100,M17,N17)</f>
        <v>51.968794028762616</v>
      </c>
      <c r="M17" s="17">
        <f t="shared" ref="M17:M80" si="12">4.104599*K17^2+17.70882*K17+0.7764226</f>
        <v>51.968794028762616</v>
      </c>
      <c r="N17" s="17">
        <f t="shared" ref="N17:N80" si="13">3.253538*K17^2+16.20479*K17+1.022053</f>
        <v>45.894600941344713</v>
      </c>
      <c r="O17" s="8">
        <v>10</v>
      </c>
      <c r="P17" s="8">
        <v>100</v>
      </c>
      <c r="Q17" s="5">
        <f>+PI()*(P17/1000)^2/4</f>
        <v>7.8539816339744835E-3</v>
      </c>
      <c r="R17" s="5">
        <f>+(O17/1000)/Q17</f>
        <v>1.2732395447351625</v>
      </c>
      <c r="S17">
        <f t="shared" ref="S17:S80" si="14">IF(P17=100,$C$9*T17,$C$9*U17)</f>
        <v>2.1245546350666595</v>
      </c>
      <c r="T17">
        <f t="shared" ref="T17:T80" si="15">0.1589*V17^2-0.0004*V17+0.0329</f>
        <v>1.0622773175333298</v>
      </c>
      <c r="U17">
        <f t="shared" ref="U17:U80" si="16">0.1071*V17^2+0.0814*V17-0.0686</f>
        <v>0.83317931904092424</v>
      </c>
      <c r="V17" s="9">
        <f t="shared" ref="V17:V80" si="17">I17+R17</f>
        <v>2.5464790894703251</v>
      </c>
      <c r="W17" s="13">
        <f>AJ17-(AF17+(0.5*0.6*AE17^2))</f>
        <v>26.059358149648229</v>
      </c>
      <c r="X17" s="13">
        <f>O17/SQRT(W17)</f>
        <v>1.9589265059518564</v>
      </c>
      <c r="Y17" s="18">
        <f>IF(P17=100,Z17,AA17)</f>
        <v>51.217659186248675</v>
      </c>
      <c r="Z17" s="17">
        <f t="shared" ref="Z17:Z80" si="18">4.104599*X17^2+17.70882*X17+0.7764226</f>
        <v>51.217659186248675</v>
      </c>
      <c r="AA17" s="17">
        <f t="shared" ref="AA17:AA80" si="19">3.253538*X17^2+16.20479*X17+1.022053</f>
        <v>45.251149782107156</v>
      </c>
      <c r="AB17" s="8">
        <v>10</v>
      </c>
      <c r="AC17" s="8">
        <v>100</v>
      </c>
      <c r="AD17" s="5">
        <f>+PI()*(AC17/1000)^2/4</f>
        <v>7.8539816339744835E-3</v>
      </c>
      <c r="AE17" s="5">
        <f t="shared" si="4"/>
        <v>1.2732395447351625</v>
      </c>
      <c r="AF17">
        <f t="shared" ref="AF17:AF28" si="20">IF(AC17=100,$C$9*AG17,$C$9*AH17)</f>
        <v>4.6995258163536668</v>
      </c>
      <c r="AG17">
        <f t="shared" ref="AG17:AG80" si="21">0.1589*AI17^2-0.0004*AI17+0.0329</f>
        <v>2.3497629081768334</v>
      </c>
      <c r="AH17">
        <f t="shared" ref="AH17:AH80" si="22">0.1071*AI17^2+0.0814*AI17-0.0686</f>
        <v>1.8049409194299164</v>
      </c>
      <c r="AI17" s="9">
        <f t="shared" ref="AI17:AI80" si="23">V17+I17</f>
        <v>3.8197186342054876</v>
      </c>
      <c r="AJ17" s="13">
        <f>AW17-AS17+((0.5*0.6*AE17^2))</f>
        <v>31.245225647485118</v>
      </c>
      <c r="AK17" s="13">
        <f t="shared" ref="AK17:AK80" si="24">AB17/SQRT(AJ17)</f>
        <v>1.7889910476024649</v>
      </c>
      <c r="AL17" s="18">
        <f>IF(AC17=100,AM17,AN17)</f>
        <v>45.594066862816391</v>
      </c>
      <c r="AM17" s="17">
        <f>4.104599*AK17^2+17.70882*AK17+0.7764226</f>
        <v>45.594066862816391</v>
      </c>
      <c r="AN17" s="17">
        <f>3.253538*AK17^2+16.20479*AK17+1.022053</f>
        <v>40.425189715553884</v>
      </c>
      <c r="AO17" s="8">
        <v>10</v>
      </c>
      <c r="AP17" s="8">
        <v>100</v>
      </c>
      <c r="AQ17" s="5">
        <f>+PI()*(AP17/1000)^2/4</f>
        <v>7.8539816339744835E-3</v>
      </c>
      <c r="AR17" s="5">
        <f>+(AO17/1000)/AQ17</f>
        <v>1.2732395447351625</v>
      </c>
      <c r="AS17">
        <f>IF(AP17=100,$C$9*AT17,$C$9*AU17)</f>
        <v>18.606814815229392</v>
      </c>
      <c r="AT17">
        <f>0.1589*AV17^2-0.0004*AV17+0.0329</f>
        <v>9.3034074076146958</v>
      </c>
      <c r="AU17">
        <f>0.1071*AV17^2+0.0814*AV17-0.0686</f>
        <v>6.803713484071011</v>
      </c>
      <c r="AV17" s="9">
        <f t="shared" ref="AV17:AV80" si="25">AI17+V17+I17</f>
        <v>7.6394372684109744</v>
      </c>
      <c r="AW17" s="13">
        <f>AW16+BE16+(0.5*0.6*AR17^2)</f>
        <v>49.365698781231288</v>
      </c>
      <c r="AX17" s="13">
        <f>AO17/SQRT(AW17)</f>
        <v>1.4232701974332318</v>
      </c>
      <c r="AY17" s="18">
        <f>IF(AP17=100,AZ17,BA17)</f>
        <v>34.29553654816074</v>
      </c>
      <c r="AZ17" s="17">
        <f>4.104599*AX17^2+17.70882*AX17+0.7764226</f>
        <v>34.29553654816074</v>
      </c>
      <c r="BA17" s="17">
        <f>3.253538*AX17^2+16.20479*AX17+1.022053</f>
        <v>30.676533260812597</v>
      </c>
      <c r="BB17">
        <f>BB16+B17+O17+AB17+AO17</f>
        <v>80</v>
      </c>
      <c r="BC17" s="8">
        <v>200</v>
      </c>
      <c r="BD17" s="5">
        <f t="shared" ref="BD17:BD80" si="26">+PI()*(BC17/1000)^2/4</f>
        <v>3.1415926535897934E-2</v>
      </c>
      <c r="BE17" s="5">
        <f t="shared" ref="BE17:BE80" si="27">+(BB17/1000)/BD17</f>
        <v>2.5464790894703251</v>
      </c>
      <c r="BF17" s="23">
        <f t="shared" ref="BF17:BF80" si="28">IF(BC17=100,BG17*$C$8,IF(BC17=125,BH17*$C$8,IF(BC17=160,BI17*$C$8,IF(BC17=200,BJ17*$C$8,IF(BC17=250,BK17*$C$8,IF(BC17=315,BL17*$C$8))))))</f>
        <v>1.4291355324365482</v>
      </c>
      <c r="BG17">
        <f t="shared" ref="BG17:BG80" si="29">0.1589*BE17^2 - 0.0004*BE17 + 0.0329</f>
        <v>1.0622773175333298</v>
      </c>
      <c r="BH17">
        <f t="shared" ref="BH17:BH80" si="30" xml:space="preserve"> 0.1071*BE17^2 + 0.0814*BE17 - 0.0686</f>
        <v>0.83317931904092424</v>
      </c>
      <c r="BI17">
        <f t="shared" ref="BI17:BI80" si="31" xml:space="preserve"> 0.0786*BE17^2 + 0.0629*BE17 - 0.0557</f>
        <v>0.61415961692209931</v>
      </c>
      <c r="BJ17">
        <f t="shared" ref="BJ17:BJ80" si="32">0.0558*BE17^2 + 0.0837*BE17 - 0.0986</f>
        <v>0.47637851081218274</v>
      </c>
      <c r="BK17">
        <f t="shared" ref="BK17:BK80" si="33" xml:space="preserve"> 0.053*BE17^2 - 0.0327*BE17 + 0.0571</f>
        <v>0.31751158868912999</v>
      </c>
      <c r="BL17" s="22">
        <f t="shared" ref="BL17:BL80" si="34" xml:space="preserve"> 0.0285*BE17^2 + 0.0377*BE17 - 0.0357</f>
        <v>0.24511210063665528</v>
      </c>
    </row>
    <row r="18" spans="1:64" x14ac:dyDescent="0.3">
      <c r="A18" s="6">
        <v>3</v>
      </c>
      <c r="B18" s="8">
        <v>10</v>
      </c>
      <c r="C18" s="8">
        <v>100</v>
      </c>
      <c r="D18" s="5">
        <f>+PI()*(C18/1000)^2/4</f>
        <v>7.8539816339744835E-3</v>
      </c>
      <c r="E18" s="5">
        <f>+(B18/1000)/D18</f>
        <v>1.2732395447351625</v>
      </c>
      <c r="F18">
        <f t="shared" si="6"/>
        <v>0.57997936294877084</v>
      </c>
      <c r="G18">
        <f t="shared" si="7"/>
        <v>0.28998968147438542</v>
      </c>
      <c r="H18">
        <f t="shared" si="8"/>
        <v>0.20866567923095219</v>
      </c>
      <c r="I18" s="9">
        <f t="shared" si="9"/>
        <v>1.2732395447351625</v>
      </c>
      <c r="J18" s="13">
        <f t="shared" ref="J18:J33" si="35">W18-F18</f>
        <v>28.512199557652998</v>
      </c>
      <c r="K18" s="13">
        <f t="shared" si="10"/>
        <v>1.872770841910032</v>
      </c>
      <c r="L18" s="18">
        <f t="shared" si="11"/>
        <v>48.336923846108085</v>
      </c>
      <c r="M18" s="17">
        <f t="shared" si="12"/>
        <v>48.336923846108085</v>
      </c>
      <c r="N18" s="17">
        <f t="shared" si="13"/>
        <v>42.780949470253475</v>
      </c>
      <c r="O18" s="8">
        <v>10</v>
      </c>
      <c r="P18" s="8">
        <v>100</v>
      </c>
      <c r="Q18" s="5">
        <f>+PI()*(P18/1000)^2/4</f>
        <v>7.8539816339744835E-3</v>
      </c>
      <c r="R18" s="5">
        <f>+(O18/1000)/Q18</f>
        <v>1.2732395447351625</v>
      </c>
      <c r="S18">
        <f t="shared" si="14"/>
        <v>2.1245546350666595</v>
      </c>
      <c r="T18">
        <f t="shared" si="15"/>
        <v>1.0622773175333298</v>
      </c>
      <c r="U18">
        <f t="shared" si="16"/>
        <v>0.83317931904092424</v>
      </c>
      <c r="V18" s="9">
        <f t="shared" si="17"/>
        <v>2.5464790894703251</v>
      </c>
      <c r="W18" s="13">
        <f t="shared" ref="W18:W28" si="36">AJ18-(AF18+(0.5*0.6*AE18^2))</f>
        <v>29.092178920601768</v>
      </c>
      <c r="X18" s="13">
        <f t="shared" ref="X18:X28" si="37">O18/SQRT(W18)</f>
        <v>1.854009158098797</v>
      </c>
      <c r="Y18" s="18">
        <f t="shared" ref="Y18:Y28" si="38">IF(P18=100,Z18,AA18)</f>
        <v>47.717680260669688</v>
      </c>
      <c r="Z18" s="17">
        <f t="shared" si="18"/>
        <v>47.717680260669688</v>
      </c>
      <c r="AA18" s="17">
        <f t="shared" si="19"/>
        <v>42.249430773741501</v>
      </c>
      <c r="AB18" s="8">
        <v>10</v>
      </c>
      <c r="AC18" s="8">
        <v>100</v>
      </c>
      <c r="AD18" s="5">
        <f>+PI()*(AC18/1000)^2/4</f>
        <v>7.8539816339744835E-3</v>
      </c>
      <c r="AE18" s="5">
        <f t="shared" si="4"/>
        <v>1.2732395447351625</v>
      </c>
      <c r="AF18">
        <f t="shared" si="20"/>
        <v>4.6995258163536668</v>
      </c>
      <c r="AG18">
        <f t="shared" si="21"/>
        <v>2.3497629081768334</v>
      </c>
      <c r="AH18">
        <f t="shared" si="22"/>
        <v>1.8049409194299164</v>
      </c>
      <c r="AI18" s="9">
        <f t="shared" si="23"/>
        <v>3.8197186342054876</v>
      </c>
      <c r="AJ18" s="13">
        <f t="shared" ref="AJ18:AJ28" si="39">AW18-AS18+((0.5*0.6*AE18^2))</f>
        <v>34.278046418438656</v>
      </c>
      <c r="AK18" s="13">
        <f t="shared" si="24"/>
        <v>1.7080161339381874</v>
      </c>
      <c r="AL18" s="18">
        <f t="shared" ref="AL18:AL28" si="40">IF(AC18=100,AM18,AN18)</f>
        <v>42.997797990163505</v>
      </c>
      <c r="AM18" s="17">
        <f t="shared" ref="AM18:AM28" si="41">4.104599*AK18^2+17.70882*AK18+0.7764226</f>
        <v>42.997797990163505</v>
      </c>
      <c r="AN18" s="17">
        <f t="shared" ref="AN18:AN28" si="42">3.253538*AK18^2+16.20479*AK18+1.022053</f>
        <v>38.191704361932544</v>
      </c>
      <c r="AO18" s="8">
        <v>10</v>
      </c>
      <c r="AP18" s="8">
        <v>100</v>
      </c>
      <c r="AQ18" s="5">
        <f>+PI()*(AP18/1000)^2/4</f>
        <v>7.8539816339744835E-3</v>
      </c>
      <c r="AR18" s="5">
        <f>+(AO18/1000)/AQ18</f>
        <v>1.2732395447351625</v>
      </c>
      <c r="AS18">
        <f t="shared" ref="AS18:AS28" si="43">IF(AP18=100,$C$9*AT18,$C$9*AU18)</f>
        <v>18.606814815229392</v>
      </c>
      <c r="AT18">
        <f t="shared" ref="AT18:AT28" si="44">0.1589*AV18^2-0.0004*AV18+0.0329</f>
        <v>9.3034074076146958</v>
      </c>
      <c r="AU18">
        <f t="shared" ref="AU18:AU28" si="45">0.1071*AV18^2+0.0814*AV18-0.0686</f>
        <v>6.803713484071011</v>
      </c>
      <c r="AV18" s="9">
        <f t="shared" si="25"/>
        <v>7.6394372684109744</v>
      </c>
      <c r="AW18" s="13">
        <f t="shared" ref="AW18:AW28" si="46">AW17+BE17+(0.5*0.6*AR18^2)</f>
        <v>52.39851955218483</v>
      </c>
      <c r="AX18" s="13">
        <f t="shared" ref="AX18:AX28" si="47">AO18/SQRT(AW18)</f>
        <v>1.3814669252954956</v>
      </c>
      <c r="AY18" s="18">
        <f t="shared" ref="AY18:AY28" si="48">IF(AP18=100,AZ18,BA18)</f>
        <v>33.073997230852761</v>
      </c>
      <c r="AZ18" s="17">
        <f t="shared" ref="AZ18:AZ28" si="49">4.104599*AX18^2+17.70882*AX18+0.7764226</f>
        <v>33.073997230852761</v>
      </c>
      <c r="BA18" s="17">
        <f t="shared" ref="BA18:BA28" si="50">3.253538*AX18^2+16.20479*AX18+1.022053</f>
        <v>29.617651828999506</v>
      </c>
      <c r="BB18">
        <f t="shared" ref="BB18:BB28" si="51">BB17+B18+O18+AB18+AO18</f>
        <v>120</v>
      </c>
      <c r="BC18" s="8">
        <v>250</v>
      </c>
      <c r="BD18" s="5">
        <f t="shared" si="26"/>
        <v>4.9087385212340517E-2</v>
      </c>
      <c r="BE18" s="5">
        <f t="shared" si="27"/>
        <v>2.4446199258915122</v>
      </c>
      <c r="BF18" s="23">
        <f t="shared" si="28"/>
        <v>0.88169327181850843</v>
      </c>
      <c r="BG18">
        <f t="shared" si="29"/>
        <v>0.98153502191990272</v>
      </c>
      <c r="BH18">
        <f t="shared" si="30"/>
        <v>0.77043950290681873</v>
      </c>
      <c r="BI18">
        <f t="shared" si="31"/>
        <v>0.56779328668894979</v>
      </c>
      <c r="BJ18">
        <f t="shared" si="32"/>
        <v>0.43948478307639238</v>
      </c>
      <c r="BK18">
        <f t="shared" si="33"/>
        <v>0.29389775727283612</v>
      </c>
      <c r="BL18" s="22">
        <f t="shared" si="34"/>
        <v>0.22678291879498597</v>
      </c>
    </row>
    <row r="19" spans="1:64" x14ac:dyDescent="0.3">
      <c r="A19" s="6">
        <v>4</v>
      </c>
      <c r="B19" s="8">
        <v>10</v>
      </c>
      <c r="C19" s="8">
        <v>100</v>
      </c>
      <c r="D19" s="5">
        <f>+PI()*(C19/1000)^2/4</f>
        <v>7.8539816339744835E-3</v>
      </c>
      <c r="E19" s="5">
        <f>+(B19/1000)/D19</f>
        <v>1.2732395447351625</v>
      </c>
      <c r="F19">
        <f t="shared" si="6"/>
        <v>0.57997936294877084</v>
      </c>
      <c r="G19">
        <f t="shared" si="7"/>
        <v>0.28998968147438542</v>
      </c>
      <c r="H19">
        <f t="shared" si="8"/>
        <v>0.20866567923095219</v>
      </c>
      <c r="I19" s="9">
        <f t="shared" si="9"/>
        <v>1.2732395447351625</v>
      </c>
      <c r="J19" s="13">
        <f t="shared" si="35"/>
        <v>31.443161165027725</v>
      </c>
      <c r="K19" s="13">
        <f t="shared" si="10"/>
        <v>1.7833512853847489</v>
      </c>
      <c r="L19" s="18">
        <f t="shared" si="11"/>
        <v>45.411497310660003</v>
      </c>
      <c r="M19" s="17">
        <f t="shared" si="12"/>
        <v>45.411497310660003</v>
      </c>
      <c r="N19" s="17">
        <f t="shared" si="13"/>
        <v>40.26824899822455</v>
      </c>
      <c r="O19" s="8">
        <v>10</v>
      </c>
      <c r="P19" s="8">
        <v>100</v>
      </c>
      <c r="Q19" s="5">
        <f>+PI()*(P19/1000)^2/4</f>
        <v>7.8539816339744835E-3</v>
      </c>
      <c r="R19" s="5">
        <f>+(O19/1000)/Q19</f>
        <v>1.2732395447351625</v>
      </c>
      <c r="S19">
        <f t="shared" si="14"/>
        <v>2.1245546350666595</v>
      </c>
      <c r="T19">
        <f t="shared" si="15"/>
        <v>1.0622773175333298</v>
      </c>
      <c r="U19">
        <f t="shared" si="16"/>
        <v>0.83317931904092424</v>
      </c>
      <c r="V19" s="9">
        <f t="shared" si="17"/>
        <v>2.5464790894703251</v>
      </c>
      <c r="W19" s="13">
        <f t="shared" si="36"/>
        <v>32.023140527976494</v>
      </c>
      <c r="X19" s="13">
        <f t="shared" si="37"/>
        <v>1.7671281265945324</v>
      </c>
      <c r="Y19" s="18">
        <f t="shared" si="38"/>
        <v>44.887779445196813</v>
      </c>
      <c r="Z19" s="17">
        <f t="shared" si="18"/>
        <v>44.887779445196813</v>
      </c>
      <c r="AA19" s="17">
        <f t="shared" si="19"/>
        <v>39.817952356456999</v>
      </c>
      <c r="AB19" s="8">
        <v>10</v>
      </c>
      <c r="AC19" s="8">
        <v>100</v>
      </c>
      <c r="AD19" s="5">
        <f>+PI()*(AC19/1000)^2/4</f>
        <v>7.8539816339744835E-3</v>
      </c>
      <c r="AE19" s="5">
        <f t="shared" si="4"/>
        <v>1.2732395447351625</v>
      </c>
      <c r="AF19">
        <f t="shared" si="20"/>
        <v>4.6995258163536668</v>
      </c>
      <c r="AG19">
        <f t="shared" si="21"/>
        <v>2.3497629081768334</v>
      </c>
      <c r="AH19">
        <f t="shared" si="22"/>
        <v>1.8049409194299164</v>
      </c>
      <c r="AI19" s="9">
        <f t="shared" si="23"/>
        <v>3.8197186342054876</v>
      </c>
      <c r="AJ19" s="13">
        <f t="shared" si="39"/>
        <v>37.209008025813382</v>
      </c>
      <c r="AK19" s="13">
        <f t="shared" si="24"/>
        <v>1.6393661142126588</v>
      </c>
      <c r="AL19" s="18">
        <f t="shared" si="40"/>
        <v>40.838859092307452</v>
      </c>
      <c r="AM19" s="17">
        <f t="shared" si="41"/>
        <v>40.838859092307452</v>
      </c>
      <c r="AN19" s="17">
        <f t="shared" si="42"/>
        <v>36.331589147530707</v>
      </c>
      <c r="AO19" s="8">
        <v>10</v>
      </c>
      <c r="AP19" s="8">
        <v>100</v>
      </c>
      <c r="AQ19" s="5">
        <f>+PI()*(AP19/1000)^2/4</f>
        <v>7.8539816339744835E-3</v>
      </c>
      <c r="AR19" s="5">
        <f>+(AO19/1000)/AQ19</f>
        <v>1.2732395447351625</v>
      </c>
      <c r="AS19">
        <f t="shared" si="43"/>
        <v>18.606814815229392</v>
      </c>
      <c r="AT19">
        <f t="shared" si="44"/>
        <v>9.3034074076146958</v>
      </c>
      <c r="AU19">
        <f t="shared" si="45"/>
        <v>6.803713484071011</v>
      </c>
      <c r="AV19" s="9">
        <f t="shared" si="25"/>
        <v>7.6394372684109744</v>
      </c>
      <c r="AW19" s="13">
        <f t="shared" si="46"/>
        <v>55.329481159559556</v>
      </c>
      <c r="AX19" s="13">
        <f t="shared" si="47"/>
        <v>1.3443789418757344</v>
      </c>
      <c r="AY19" s="18">
        <f t="shared" si="48"/>
        <v>32.002253749285721</v>
      </c>
      <c r="AZ19" s="17">
        <f t="shared" si="49"/>
        <v>32.002253749285721</v>
      </c>
      <c r="BA19" s="17">
        <f t="shared" si="50"/>
        <v>28.687728757502818</v>
      </c>
      <c r="BB19">
        <f t="shared" si="51"/>
        <v>160</v>
      </c>
      <c r="BC19" s="8">
        <v>250</v>
      </c>
      <c r="BD19" s="5">
        <f t="shared" si="26"/>
        <v>4.9087385212340517E-2</v>
      </c>
      <c r="BE19" s="5">
        <f t="shared" si="27"/>
        <v>3.2594932345220169</v>
      </c>
      <c r="BF19" s="23">
        <f t="shared" si="28"/>
        <v>1.540806800890663</v>
      </c>
      <c r="BG19">
        <f t="shared" si="29"/>
        <v>1.7197968602888749</v>
      </c>
      <c r="BH19">
        <f t="shared" si="30"/>
        <v>1.3345848665154254</v>
      </c>
      <c r="BI19">
        <f t="shared" si="31"/>
        <v>0.98439180151876615</v>
      </c>
      <c r="BJ19">
        <f t="shared" si="32"/>
        <v>0.7670553086704226</v>
      </c>
      <c r="BK19">
        <f t="shared" si="33"/>
        <v>0.51360226696355438</v>
      </c>
      <c r="BL19" s="22">
        <f t="shared" si="34"/>
        <v>0.38997533509948179</v>
      </c>
    </row>
    <row r="20" spans="1:64" x14ac:dyDescent="0.3">
      <c r="A20" s="6">
        <v>5</v>
      </c>
      <c r="B20" s="8">
        <v>10</v>
      </c>
      <c r="C20" s="8">
        <v>100</v>
      </c>
      <c r="D20" s="5">
        <f t="shared" ref="D20:D28" si="52">+PI()*(C20/1000)^2/4</f>
        <v>7.8539816339744835E-3</v>
      </c>
      <c r="E20" s="5">
        <f t="shared" ref="E20:E28" si="53">+(B20/1000)/D20</f>
        <v>1.2732395447351625</v>
      </c>
      <c r="F20">
        <f t="shared" si="6"/>
        <v>0.57997936294877084</v>
      </c>
      <c r="G20">
        <f t="shared" si="7"/>
        <v>0.28998968147438542</v>
      </c>
      <c r="H20">
        <f t="shared" si="8"/>
        <v>0.20866567923095219</v>
      </c>
      <c r="I20" s="9">
        <f t="shared" si="9"/>
        <v>1.2732395447351625</v>
      </c>
      <c r="J20" s="13">
        <f t="shared" si="35"/>
        <v>35.188996081032961</v>
      </c>
      <c r="K20" s="13">
        <f t="shared" si="10"/>
        <v>1.6857631710912602</v>
      </c>
      <c r="L20" s="18">
        <f t="shared" si="11"/>
        <v>42.293738208975704</v>
      </c>
      <c r="M20" s="17">
        <f t="shared" si="12"/>
        <v>42.293738208975704</v>
      </c>
      <c r="N20" s="17">
        <f t="shared" si="13"/>
        <v>37.585387230988189</v>
      </c>
      <c r="O20" s="8">
        <v>10</v>
      </c>
      <c r="P20" s="8">
        <v>100</v>
      </c>
      <c r="Q20" s="5">
        <f t="shared" ref="Q20:Q28" si="54">+PI()*(P20/1000)^2/4</f>
        <v>7.8539816339744835E-3</v>
      </c>
      <c r="R20" s="5">
        <f t="shared" ref="R20:R28" si="55">+(O20/1000)/Q20</f>
        <v>1.2732395447351625</v>
      </c>
      <c r="S20">
        <f t="shared" si="14"/>
        <v>2.1245546350666595</v>
      </c>
      <c r="T20">
        <f t="shared" si="15"/>
        <v>1.0622773175333298</v>
      </c>
      <c r="U20">
        <f t="shared" si="16"/>
        <v>0.83317931904092424</v>
      </c>
      <c r="V20" s="9">
        <f t="shared" si="17"/>
        <v>2.5464790894703251</v>
      </c>
      <c r="W20" s="13">
        <f t="shared" si="36"/>
        <v>35.768975443981731</v>
      </c>
      <c r="X20" s="13">
        <f t="shared" si="37"/>
        <v>1.6720403347176453</v>
      </c>
      <c r="Y20" s="18">
        <f t="shared" si="38"/>
        <v>41.861588843170942</v>
      </c>
      <c r="Z20" s="17">
        <f t="shared" si="18"/>
        <v>41.861588843170942</v>
      </c>
      <c r="AA20" s="17">
        <f t="shared" si="19"/>
        <v>37.213093112028616</v>
      </c>
      <c r="AB20" s="8">
        <v>10</v>
      </c>
      <c r="AC20" s="8">
        <v>100</v>
      </c>
      <c r="AD20" s="5">
        <f t="shared" ref="AD20:AD28" si="56">+PI()*(AC20/1000)^2/4</f>
        <v>7.8539816339744835E-3</v>
      </c>
      <c r="AE20" s="5">
        <f t="shared" si="4"/>
        <v>1.2732395447351625</v>
      </c>
      <c r="AF20">
        <f t="shared" si="20"/>
        <v>4.6995258163536668</v>
      </c>
      <c r="AG20">
        <f t="shared" si="21"/>
        <v>2.3497629081768334</v>
      </c>
      <c r="AH20">
        <f t="shared" si="22"/>
        <v>1.8049409194299164</v>
      </c>
      <c r="AI20" s="9">
        <f t="shared" si="23"/>
        <v>3.8197186342054876</v>
      </c>
      <c r="AJ20" s="13">
        <f t="shared" si="39"/>
        <v>40.954842941818619</v>
      </c>
      <c r="AK20" s="13">
        <f t="shared" si="24"/>
        <v>1.5625983723679742</v>
      </c>
      <c r="AL20" s="18">
        <f t="shared" si="40"/>
        <v>38.470451410381926</v>
      </c>
      <c r="AM20" s="17">
        <f t="shared" si="41"/>
        <v>38.470451410381926</v>
      </c>
      <c r="AN20" s="17">
        <f t="shared" si="42"/>
        <v>34.28783969985394</v>
      </c>
      <c r="AO20" s="8">
        <v>10</v>
      </c>
      <c r="AP20" s="8">
        <v>100</v>
      </c>
      <c r="AQ20" s="5">
        <f t="shared" ref="AQ20:AQ28" si="57">+PI()*(AP20/1000)^2/4</f>
        <v>7.8539816339744835E-3</v>
      </c>
      <c r="AR20" s="5">
        <f t="shared" ref="AR20:AR28" si="58">+(AO20/1000)/AQ20</f>
        <v>1.2732395447351625</v>
      </c>
      <c r="AS20">
        <f t="shared" si="43"/>
        <v>18.606814815229392</v>
      </c>
      <c r="AT20">
        <f t="shared" si="44"/>
        <v>9.3034074076146958</v>
      </c>
      <c r="AU20">
        <f t="shared" si="45"/>
        <v>6.803713484071011</v>
      </c>
      <c r="AV20" s="9">
        <f t="shared" si="25"/>
        <v>7.6394372684109744</v>
      </c>
      <c r="AW20" s="13">
        <f t="shared" si="46"/>
        <v>59.075316075564793</v>
      </c>
      <c r="AX20" s="13">
        <f t="shared" si="47"/>
        <v>1.3010589453891481</v>
      </c>
      <c r="AY20" s="18">
        <f t="shared" si="48"/>
        <v>30.764719206123214</v>
      </c>
      <c r="AZ20" s="17">
        <f t="shared" si="49"/>
        <v>30.764719206123214</v>
      </c>
      <c r="BA20" s="17">
        <f t="shared" si="50"/>
        <v>27.612880685622496</v>
      </c>
      <c r="BB20">
        <f t="shared" si="51"/>
        <v>200</v>
      </c>
      <c r="BC20" s="8">
        <v>315</v>
      </c>
      <c r="BD20" s="5">
        <f t="shared" si="26"/>
        <v>7.793113276311181E-2</v>
      </c>
      <c r="BE20" s="5">
        <f t="shared" si="27"/>
        <v>2.5663684449184432</v>
      </c>
      <c r="BF20" s="23">
        <f t="shared" si="28"/>
        <v>0.74628038919902684</v>
      </c>
      <c r="BG20">
        <f t="shared" si="29"/>
        <v>1.0784281001391496</v>
      </c>
      <c r="BH20">
        <f t="shared" si="30"/>
        <v>0.84568944458869122</v>
      </c>
      <c r="BI20">
        <f t="shared" si="31"/>
        <v>0.62340358899811654</v>
      </c>
      <c r="BJ20">
        <f t="shared" si="32"/>
        <v>0.48371762116475314</v>
      </c>
      <c r="BK20">
        <f t="shared" si="33"/>
        <v>0.32225084259004161</v>
      </c>
      <c r="BL20" s="22">
        <f t="shared" si="34"/>
        <v>0.24876012973300893</v>
      </c>
    </row>
    <row r="21" spans="1:64" x14ac:dyDescent="0.3">
      <c r="A21" s="6">
        <v>6</v>
      </c>
      <c r="B21" s="8">
        <v>10</v>
      </c>
      <c r="C21" s="8">
        <v>100</v>
      </c>
      <c r="D21" s="5">
        <f t="shared" si="52"/>
        <v>7.8539816339744835E-3</v>
      </c>
      <c r="E21" s="5">
        <f t="shared" si="53"/>
        <v>1.2732395447351625</v>
      </c>
      <c r="F21">
        <f t="shared" si="6"/>
        <v>0.57997936294877084</v>
      </c>
      <c r="G21">
        <f t="shared" si="7"/>
        <v>0.28998968147438542</v>
      </c>
      <c r="H21">
        <f t="shared" si="8"/>
        <v>0.20866567923095219</v>
      </c>
      <c r="I21" s="9">
        <f t="shared" si="9"/>
        <v>1.2732395447351625</v>
      </c>
      <c r="J21" s="13">
        <f t="shared" si="35"/>
        <v>38.241706207434625</v>
      </c>
      <c r="K21" s="13">
        <f t="shared" si="10"/>
        <v>1.6170794930392876</v>
      </c>
      <c r="L21" s="18">
        <f t="shared" si="11"/>
        <v>40.146297360890841</v>
      </c>
      <c r="M21" s="17">
        <f t="shared" si="12"/>
        <v>40.146297360890841</v>
      </c>
      <c r="N21" s="17">
        <f t="shared" si="13"/>
        <v>35.734313059389891</v>
      </c>
      <c r="O21" s="8">
        <v>10</v>
      </c>
      <c r="P21" s="8">
        <v>100</v>
      </c>
      <c r="Q21" s="5">
        <f t="shared" si="54"/>
        <v>7.8539816339744835E-3</v>
      </c>
      <c r="R21" s="5">
        <f t="shared" si="55"/>
        <v>1.2732395447351625</v>
      </c>
      <c r="S21">
        <f t="shared" si="14"/>
        <v>2.1245546350666595</v>
      </c>
      <c r="T21">
        <f t="shared" si="15"/>
        <v>1.0622773175333298</v>
      </c>
      <c r="U21">
        <f t="shared" si="16"/>
        <v>0.83317931904092424</v>
      </c>
      <c r="V21" s="9">
        <f t="shared" si="17"/>
        <v>2.5464790894703251</v>
      </c>
      <c r="W21" s="13">
        <f t="shared" si="36"/>
        <v>38.821685570383394</v>
      </c>
      <c r="X21" s="13">
        <f t="shared" si="37"/>
        <v>1.6049548005235492</v>
      </c>
      <c r="Y21" s="18">
        <f t="shared" si="38"/>
        <v>39.771232380388156</v>
      </c>
      <c r="Z21" s="17">
        <f t="shared" si="18"/>
        <v>39.771232380388156</v>
      </c>
      <c r="AA21" s="17">
        <f t="shared" si="19"/>
        <v>35.410731678205337</v>
      </c>
      <c r="AB21" s="8">
        <v>10</v>
      </c>
      <c r="AC21" s="8">
        <v>100</v>
      </c>
      <c r="AD21" s="5">
        <f t="shared" si="56"/>
        <v>7.8539816339744835E-3</v>
      </c>
      <c r="AE21" s="5">
        <f t="shared" si="4"/>
        <v>1.2732395447351625</v>
      </c>
      <c r="AF21">
        <f t="shared" si="20"/>
        <v>4.6995258163536668</v>
      </c>
      <c r="AG21">
        <f t="shared" si="21"/>
        <v>2.3497629081768334</v>
      </c>
      <c r="AH21">
        <f t="shared" si="22"/>
        <v>1.8049409194299164</v>
      </c>
      <c r="AI21" s="9">
        <f t="shared" si="23"/>
        <v>3.8197186342054876</v>
      </c>
      <c r="AJ21" s="13">
        <f t="shared" si="39"/>
        <v>44.007553068220282</v>
      </c>
      <c r="AK21" s="13">
        <f t="shared" si="24"/>
        <v>1.5074273454683618</v>
      </c>
      <c r="AL21" s="18">
        <f t="shared" si="40"/>
        <v>36.798215130418157</v>
      </c>
      <c r="AM21" s="17">
        <f t="shared" si="41"/>
        <v>36.798215130418157</v>
      </c>
      <c r="AN21" s="17">
        <f t="shared" si="42"/>
        <v>32.842732008656277</v>
      </c>
      <c r="AO21" s="8">
        <v>10</v>
      </c>
      <c r="AP21" s="8">
        <v>100</v>
      </c>
      <c r="AQ21" s="5">
        <f t="shared" si="57"/>
        <v>7.8539816339744835E-3</v>
      </c>
      <c r="AR21" s="5">
        <f t="shared" si="58"/>
        <v>1.2732395447351625</v>
      </c>
      <c r="AS21">
        <f t="shared" si="43"/>
        <v>18.606814815229392</v>
      </c>
      <c r="AT21">
        <f t="shared" si="44"/>
        <v>9.3034074076146958</v>
      </c>
      <c r="AU21">
        <f t="shared" si="45"/>
        <v>6.803713484071011</v>
      </c>
      <c r="AV21" s="9">
        <f t="shared" si="25"/>
        <v>7.6394372684109744</v>
      </c>
      <c r="AW21" s="13">
        <f t="shared" si="46"/>
        <v>62.128026201966456</v>
      </c>
      <c r="AX21" s="13">
        <f t="shared" si="47"/>
        <v>1.2686920598204572</v>
      </c>
      <c r="AY21" s="18">
        <f t="shared" si="48"/>
        <v>29.850140503977411</v>
      </c>
      <c r="AZ21" s="17">
        <f t="shared" si="49"/>
        <v>29.850140503977411</v>
      </c>
      <c r="BA21" s="17">
        <f t="shared" si="50"/>
        <v>26.817769610097137</v>
      </c>
      <c r="BB21">
        <f t="shared" si="51"/>
        <v>240</v>
      </c>
      <c r="BC21" s="8">
        <v>315</v>
      </c>
      <c r="BD21" s="5">
        <f t="shared" si="26"/>
        <v>7.793113276311181E-2</v>
      </c>
      <c r="BE21" s="5">
        <f t="shared" si="27"/>
        <v>3.0796421339021318</v>
      </c>
      <c r="BF21" s="23">
        <f t="shared" si="28"/>
        <v>1.0521062553777321</v>
      </c>
      <c r="BG21">
        <f t="shared" si="29"/>
        <v>1.5387068355710878</v>
      </c>
      <c r="BH21">
        <f t="shared" si="30"/>
        <v>1.1978402262677885</v>
      </c>
      <c r="BI21">
        <f t="shared" si="31"/>
        <v>0.88346727011279891</v>
      </c>
      <c r="BJ21">
        <f t="shared" si="32"/>
        <v>0.68838416515572276</v>
      </c>
      <c r="BK21">
        <f t="shared" si="33"/>
        <v>0.45905807288537998</v>
      </c>
      <c r="BL21" s="22">
        <f t="shared" si="34"/>
        <v>0.35070208512591072</v>
      </c>
    </row>
    <row r="22" spans="1:64" x14ac:dyDescent="0.3">
      <c r="A22" s="6">
        <v>7</v>
      </c>
      <c r="B22" s="8">
        <v>10</v>
      </c>
      <c r="C22" s="8">
        <v>100</v>
      </c>
      <c r="D22" s="5">
        <f t="shared" si="52"/>
        <v>7.8539816339744835E-3</v>
      </c>
      <c r="E22" s="5">
        <f t="shared" si="53"/>
        <v>1.2732395447351625</v>
      </c>
      <c r="F22">
        <f t="shared" si="6"/>
        <v>0.57997936294877084</v>
      </c>
      <c r="G22">
        <f t="shared" si="7"/>
        <v>0.28998968147438542</v>
      </c>
      <c r="H22">
        <f t="shared" si="8"/>
        <v>0.20866567923095219</v>
      </c>
      <c r="I22" s="9">
        <f t="shared" si="9"/>
        <v>1.2732395447351625</v>
      </c>
      <c r="J22" s="13">
        <f t="shared" si="35"/>
        <v>41.807690022819983</v>
      </c>
      <c r="K22" s="13">
        <f t="shared" si="10"/>
        <v>1.5465783053403126</v>
      </c>
      <c r="L22" s="18">
        <f t="shared" si="11"/>
        <v>37.982308057415288</v>
      </c>
      <c r="M22" s="17">
        <f t="shared" si="12"/>
        <v>37.982308057415288</v>
      </c>
      <c r="N22" s="17">
        <f t="shared" si="13"/>
        <v>33.866181691841106</v>
      </c>
      <c r="O22" s="8">
        <v>10</v>
      </c>
      <c r="P22" s="8">
        <v>100</v>
      </c>
      <c r="Q22" s="5">
        <f t="shared" si="54"/>
        <v>7.8539816339744835E-3</v>
      </c>
      <c r="R22" s="5">
        <f t="shared" si="55"/>
        <v>1.2732395447351625</v>
      </c>
      <c r="S22">
        <f t="shared" si="14"/>
        <v>2.1245546350666595</v>
      </c>
      <c r="T22">
        <f t="shared" si="15"/>
        <v>1.0622773175333298</v>
      </c>
      <c r="U22">
        <f t="shared" si="16"/>
        <v>0.83317931904092424</v>
      </c>
      <c r="V22" s="9">
        <f t="shared" si="17"/>
        <v>2.5464790894703251</v>
      </c>
      <c r="W22" s="13">
        <f t="shared" si="36"/>
        <v>42.387669385768753</v>
      </c>
      <c r="X22" s="13">
        <f t="shared" si="37"/>
        <v>1.5359611496506638</v>
      </c>
      <c r="Y22" s="18">
        <f t="shared" si="38"/>
        <v>37.659956257853274</v>
      </c>
      <c r="Z22" s="17">
        <f t="shared" si="18"/>
        <v>37.659956257853274</v>
      </c>
      <c r="AA22" s="17">
        <f t="shared" si="19"/>
        <v>33.587651768264344</v>
      </c>
      <c r="AB22" s="8">
        <v>10</v>
      </c>
      <c r="AC22" s="8">
        <v>100</v>
      </c>
      <c r="AD22" s="5">
        <f t="shared" si="56"/>
        <v>7.8539816339744835E-3</v>
      </c>
      <c r="AE22" s="5">
        <f t="shared" si="4"/>
        <v>1.2732395447351625</v>
      </c>
      <c r="AF22">
        <f t="shared" si="20"/>
        <v>4.6995258163536668</v>
      </c>
      <c r="AG22">
        <f t="shared" si="21"/>
        <v>2.3497629081768334</v>
      </c>
      <c r="AH22">
        <f t="shared" si="22"/>
        <v>1.8049409194299164</v>
      </c>
      <c r="AI22" s="9">
        <f t="shared" si="23"/>
        <v>3.8197186342054876</v>
      </c>
      <c r="AJ22" s="13">
        <f t="shared" si="39"/>
        <v>47.573536883605641</v>
      </c>
      <c r="AK22" s="13">
        <f t="shared" si="24"/>
        <v>1.449830660260482</v>
      </c>
      <c r="AL22" s="18">
        <f t="shared" si="40"/>
        <v>35.079116600233384</v>
      </c>
      <c r="AM22" s="17">
        <f t="shared" si="41"/>
        <v>35.079116600233384</v>
      </c>
      <c r="AN22" s="17">
        <f t="shared" si="42"/>
        <v>31.355220358876188</v>
      </c>
      <c r="AO22" s="8">
        <v>10</v>
      </c>
      <c r="AP22" s="8">
        <v>100</v>
      </c>
      <c r="AQ22" s="5">
        <f t="shared" si="57"/>
        <v>7.8539816339744835E-3</v>
      </c>
      <c r="AR22" s="5">
        <f t="shared" si="58"/>
        <v>1.2732395447351625</v>
      </c>
      <c r="AS22">
        <f t="shared" si="43"/>
        <v>18.606814815229392</v>
      </c>
      <c r="AT22">
        <f t="shared" si="44"/>
        <v>9.3034074076146958</v>
      </c>
      <c r="AU22">
        <f t="shared" si="45"/>
        <v>6.803713484071011</v>
      </c>
      <c r="AV22" s="9">
        <f t="shared" si="25"/>
        <v>7.6394372684109744</v>
      </c>
      <c r="AW22" s="13">
        <f t="shared" si="46"/>
        <v>65.694010017351815</v>
      </c>
      <c r="AX22" s="13">
        <f t="shared" si="47"/>
        <v>1.2337782611271382</v>
      </c>
      <c r="AY22" s="18">
        <f t="shared" si="48"/>
        <v>28.873236454756398</v>
      </c>
      <c r="AZ22" s="17">
        <f t="shared" si="49"/>
        <v>28.873236454756398</v>
      </c>
      <c r="BA22" s="17">
        <f t="shared" si="50"/>
        <v>25.967734795153643</v>
      </c>
      <c r="BB22">
        <f t="shared" si="51"/>
        <v>280</v>
      </c>
      <c r="BC22" s="8">
        <v>315</v>
      </c>
      <c r="BD22" s="5">
        <f t="shared" si="26"/>
        <v>7.793113276311181E-2</v>
      </c>
      <c r="BE22" s="5">
        <f t="shared" si="27"/>
        <v>3.5929158228858209</v>
      </c>
      <c r="BF22" s="23">
        <f t="shared" si="28"/>
        <v>1.402982051002738</v>
      </c>
      <c r="BG22">
        <f t="shared" si="29"/>
        <v>2.0827099428043958</v>
      </c>
      <c r="BH22">
        <f t="shared" si="30"/>
        <v>1.6064219722006727</v>
      </c>
      <c r="BI22">
        <f t="shared" si="31"/>
        <v>1.1849452723325011</v>
      </c>
      <c r="BJ22">
        <f t="shared" si="32"/>
        <v>0.92245171573269902</v>
      </c>
      <c r="BK22">
        <f t="shared" si="33"/>
        <v>0.62379099043982833</v>
      </c>
      <c r="BL22" s="22">
        <f t="shared" si="34"/>
        <v>0.46766068366757935</v>
      </c>
    </row>
    <row r="23" spans="1:64" x14ac:dyDescent="0.3">
      <c r="A23" s="6">
        <v>8</v>
      </c>
      <c r="B23" s="8">
        <v>10</v>
      </c>
      <c r="C23" s="8">
        <v>100</v>
      </c>
      <c r="D23" s="5">
        <f t="shared" si="52"/>
        <v>7.8539816339744835E-3</v>
      </c>
      <c r="E23" s="5">
        <f t="shared" si="53"/>
        <v>1.2732395447351625</v>
      </c>
      <c r="F23">
        <f t="shared" si="6"/>
        <v>0.57997936294877084</v>
      </c>
      <c r="G23">
        <f t="shared" si="7"/>
        <v>0.28998968147438542</v>
      </c>
      <c r="H23">
        <f t="shared" si="8"/>
        <v>0.20866567923095219</v>
      </c>
      <c r="I23" s="9">
        <f t="shared" si="9"/>
        <v>1.2732395447351625</v>
      </c>
      <c r="J23" s="13">
        <f t="shared" si="35"/>
        <v>45.886947527189022</v>
      </c>
      <c r="K23" s="13">
        <f t="shared" si="10"/>
        <v>1.476234720819398</v>
      </c>
      <c r="L23" s="18">
        <f t="shared" si="11"/>
        <v>35.863822705552579</v>
      </c>
      <c r="M23" s="17">
        <f t="shared" si="12"/>
        <v>35.863822705552579</v>
      </c>
      <c r="N23" s="17">
        <f t="shared" si="13"/>
        <v>32.034460985731798</v>
      </c>
      <c r="O23" s="8">
        <v>10</v>
      </c>
      <c r="P23" s="8">
        <v>100</v>
      </c>
      <c r="Q23" s="5">
        <f t="shared" si="54"/>
        <v>7.8539816339744835E-3</v>
      </c>
      <c r="R23" s="5">
        <f t="shared" si="55"/>
        <v>1.2732395447351625</v>
      </c>
      <c r="S23">
        <f t="shared" si="14"/>
        <v>2.1245546350666595</v>
      </c>
      <c r="T23">
        <f t="shared" si="15"/>
        <v>1.0622773175333298</v>
      </c>
      <c r="U23">
        <f t="shared" si="16"/>
        <v>0.83317931904092424</v>
      </c>
      <c r="V23" s="9">
        <f t="shared" si="17"/>
        <v>2.5464790894703251</v>
      </c>
      <c r="W23" s="13">
        <f t="shared" si="36"/>
        <v>46.466926890137792</v>
      </c>
      <c r="X23" s="13">
        <f t="shared" si="37"/>
        <v>1.4669929421373826</v>
      </c>
      <c r="Y23" s="18">
        <f t="shared" si="38"/>
        <v>35.588513914009184</v>
      </c>
      <c r="Z23" s="17">
        <f t="shared" si="18"/>
        <v>35.588513914009184</v>
      </c>
      <c r="AA23" s="17">
        <f t="shared" si="19"/>
        <v>31.796201526349428</v>
      </c>
      <c r="AB23" s="8">
        <v>10</v>
      </c>
      <c r="AC23" s="8">
        <v>100</v>
      </c>
      <c r="AD23" s="5">
        <f t="shared" si="56"/>
        <v>7.8539816339744835E-3</v>
      </c>
      <c r="AE23" s="5">
        <f t="shared" si="4"/>
        <v>1.2732395447351625</v>
      </c>
      <c r="AF23">
        <f t="shared" si="20"/>
        <v>4.6995258163536668</v>
      </c>
      <c r="AG23">
        <f t="shared" si="21"/>
        <v>2.3497629081768334</v>
      </c>
      <c r="AH23">
        <f t="shared" si="22"/>
        <v>1.8049409194299164</v>
      </c>
      <c r="AI23" s="9">
        <f t="shared" si="23"/>
        <v>3.8197186342054876</v>
      </c>
      <c r="AJ23" s="13">
        <f t="shared" si="39"/>
        <v>51.65279438797468</v>
      </c>
      <c r="AK23" s="13">
        <f t="shared" si="24"/>
        <v>1.3914034927594117</v>
      </c>
      <c r="AL23" s="18">
        <f t="shared" si="40"/>
        <v>33.363055368189158</v>
      </c>
      <c r="AM23" s="17">
        <f t="shared" si="41"/>
        <v>33.363055368189158</v>
      </c>
      <c r="AN23" s="17">
        <f t="shared" si="42"/>
        <v>29.868315945356478</v>
      </c>
      <c r="AO23" s="8">
        <v>10</v>
      </c>
      <c r="AP23" s="8">
        <v>100</v>
      </c>
      <c r="AQ23" s="5">
        <f t="shared" si="57"/>
        <v>7.8539816339744835E-3</v>
      </c>
      <c r="AR23" s="5">
        <f t="shared" si="58"/>
        <v>1.2732395447351625</v>
      </c>
      <c r="AS23">
        <f t="shared" si="43"/>
        <v>18.606814815229392</v>
      </c>
      <c r="AT23">
        <f t="shared" si="44"/>
        <v>9.3034074076146958</v>
      </c>
      <c r="AU23">
        <f t="shared" si="45"/>
        <v>6.803713484071011</v>
      </c>
      <c r="AV23" s="9">
        <f t="shared" si="25"/>
        <v>7.6394372684109744</v>
      </c>
      <c r="AW23" s="13">
        <f t="shared" si="46"/>
        <v>69.773267521720854</v>
      </c>
      <c r="AX23" s="13">
        <f t="shared" si="47"/>
        <v>1.1971690182895272</v>
      </c>
      <c r="AY23" s="18">
        <f t="shared" si="48"/>
        <v>27.859640603325179</v>
      </c>
      <c r="AZ23" s="17">
        <f t="shared" si="49"/>
        <v>27.859640603325179</v>
      </c>
      <c r="BA23" s="17">
        <f t="shared" si="50"/>
        <v>25.084940635456203</v>
      </c>
      <c r="BB23">
        <f t="shared" si="51"/>
        <v>320</v>
      </c>
      <c r="BC23" s="8">
        <v>315</v>
      </c>
      <c r="BD23" s="5">
        <f t="shared" si="26"/>
        <v>7.793113276311181E-2</v>
      </c>
      <c r="BE23" s="5">
        <f t="shared" si="27"/>
        <v>4.1061895118695091</v>
      </c>
      <c r="BF23" s="23">
        <f t="shared" si="28"/>
        <v>1.7989077760740437</v>
      </c>
      <c r="BG23">
        <f t="shared" si="29"/>
        <v>2.7104374218390719</v>
      </c>
      <c r="BH23">
        <f t="shared" si="30"/>
        <v>2.0714346823873426</v>
      </c>
      <c r="BI23">
        <f t="shared" si="31"/>
        <v>1.5278375956572225</v>
      </c>
      <c r="BJ23">
        <f t="shared" si="32"/>
        <v>1.1859202728956812</v>
      </c>
      <c r="BK23">
        <f t="shared" si="33"/>
        <v>0.81644959525338634</v>
      </c>
      <c r="BL23" s="22">
        <f t="shared" si="34"/>
        <v>0.59963592535801458</v>
      </c>
    </row>
    <row r="24" spans="1:64" x14ac:dyDescent="0.3">
      <c r="A24" s="6">
        <v>9</v>
      </c>
      <c r="B24" s="8">
        <v>10</v>
      </c>
      <c r="C24" s="8">
        <v>100</v>
      </c>
      <c r="D24" s="5">
        <f t="shared" si="52"/>
        <v>7.8539816339744835E-3</v>
      </c>
      <c r="E24" s="5">
        <f t="shared" si="53"/>
        <v>1.2732395447351625</v>
      </c>
      <c r="F24">
        <f t="shared" si="6"/>
        <v>0.57997936294877084</v>
      </c>
      <c r="G24">
        <f t="shared" si="7"/>
        <v>0.28998968147438542</v>
      </c>
      <c r="H24">
        <f t="shared" si="8"/>
        <v>0.20866567923095219</v>
      </c>
      <c r="I24" s="9">
        <f t="shared" si="9"/>
        <v>1.2732395447351625</v>
      </c>
      <c r="J24" s="13">
        <f t="shared" si="35"/>
        <v>50.479478720541763</v>
      </c>
      <c r="K24" s="13">
        <f t="shared" si="10"/>
        <v>1.4074810919129168</v>
      </c>
      <c r="L24" s="18">
        <f t="shared" si="11"/>
        <v>33.832474941775835</v>
      </c>
      <c r="M24" s="17">
        <f t="shared" si="12"/>
        <v>33.832474941775835</v>
      </c>
      <c r="N24" s="17">
        <f t="shared" si="13"/>
        <v>30.275257140418976</v>
      </c>
      <c r="O24" s="8">
        <v>10</v>
      </c>
      <c r="P24" s="8">
        <v>100</v>
      </c>
      <c r="Q24" s="5">
        <f t="shared" si="54"/>
        <v>7.8539816339744835E-3</v>
      </c>
      <c r="R24" s="5">
        <f t="shared" si="55"/>
        <v>1.2732395447351625</v>
      </c>
      <c r="S24">
        <f t="shared" si="14"/>
        <v>2.1245546350666595</v>
      </c>
      <c r="T24">
        <f t="shared" si="15"/>
        <v>1.0622773175333298</v>
      </c>
      <c r="U24">
        <f t="shared" si="16"/>
        <v>0.83317931904092424</v>
      </c>
      <c r="V24" s="9">
        <f t="shared" si="17"/>
        <v>2.5464790894703251</v>
      </c>
      <c r="W24" s="13">
        <f t="shared" si="36"/>
        <v>51.059458083490533</v>
      </c>
      <c r="X24" s="13">
        <f t="shared" si="37"/>
        <v>1.399464542445662</v>
      </c>
      <c r="Y24" s="18">
        <f t="shared" si="38"/>
        <v>33.598149547484013</v>
      </c>
      <c r="Z24" s="17">
        <f t="shared" si="18"/>
        <v>33.598149547484013</v>
      </c>
      <c r="AA24" s="17">
        <f t="shared" si="19"/>
        <v>30.072139467414317</v>
      </c>
      <c r="AB24" s="8">
        <v>10</v>
      </c>
      <c r="AC24" s="8">
        <v>100</v>
      </c>
      <c r="AD24" s="5">
        <f t="shared" si="56"/>
        <v>7.8539816339744835E-3</v>
      </c>
      <c r="AE24" s="5">
        <f t="shared" si="4"/>
        <v>1.2732395447351625</v>
      </c>
      <c r="AF24">
        <f t="shared" si="20"/>
        <v>4.6995258163536668</v>
      </c>
      <c r="AG24">
        <f t="shared" si="21"/>
        <v>2.3497629081768334</v>
      </c>
      <c r="AH24">
        <f t="shared" si="22"/>
        <v>1.8049409194299164</v>
      </c>
      <c r="AI24" s="9">
        <f t="shared" si="23"/>
        <v>3.8197186342054876</v>
      </c>
      <c r="AJ24" s="13">
        <f t="shared" si="39"/>
        <v>56.245325581327421</v>
      </c>
      <c r="AK24" s="13">
        <f t="shared" si="24"/>
        <v>1.3333887373040429</v>
      </c>
      <c r="AL24" s="18">
        <f t="shared" si="40"/>
        <v>31.686835069987001</v>
      </c>
      <c r="AM24" s="17">
        <f t="shared" si="41"/>
        <v>31.686835069987001</v>
      </c>
      <c r="AN24" s="17">
        <f t="shared" si="42"/>
        <v>28.413885732383942</v>
      </c>
      <c r="AO24" s="8">
        <v>10</v>
      </c>
      <c r="AP24" s="8">
        <v>100</v>
      </c>
      <c r="AQ24" s="5">
        <f t="shared" si="57"/>
        <v>7.8539816339744835E-3</v>
      </c>
      <c r="AR24" s="5">
        <f t="shared" si="58"/>
        <v>1.2732395447351625</v>
      </c>
      <c r="AS24">
        <f t="shared" si="43"/>
        <v>18.606814815229392</v>
      </c>
      <c r="AT24">
        <f t="shared" si="44"/>
        <v>9.3034074076146958</v>
      </c>
      <c r="AU24">
        <f t="shared" si="45"/>
        <v>6.803713484071011</v>
      </c>
      <c r="AV24" s="9">
        <f t="shared" si="25"/>
        <v>7.6394372684109744</v>
      </c>
      <c r="AW24" s="13">
        <f t="shared" si="46"/>
        <v>74.365798715073595</v>
      </c>
      <c r="AX24" s="13">
        <f t="shared" si="47"/>
        <v>1.1596138041925912</v>
      </c>
      <c r="AY24" s="18">
        <f t="shared" si="48"/>
        <v>26.831286139445542</v>
      </c>
      <c r="AZ24" s="17">
        <f t="shared" si="49"/>
        <v>26.831286139445542</v>
      </c>
      <c r="BA24" s="17">
        <f t="shared" si="50"/>
        <v>24.188397309753306</v>
      </c>
      <c r="BB24">
        <f t="shared" si="51"/>
        <v>360</v>
      </c>
      <c r="BC24" s="8">
        <v>315</v>
      </c>
      <c r="BD24" s="5">
        <f t="shared" si="26"/>
        <v>7.793113276311181E-2</v>
      </c>
      <c r="BE24" s="5">
        <f t="shared" si="27"/>
        <v>4.6194632008531977</v>
      </c>
      <c r="BF24" s="23">
        <f t="shared" si="28"/>
        <v>2.2398834305916493</v>
      </c>
      <c r="BG24">
        <f t="shared" si="29"/>
        <v>3.4218892726751178</v>
      </c>
      <c r="BH24">
        <f t="shared" si="30"/>
        <v>2.5928783568277991</v>
      </c>
      <c r="BI24">
        <f t="shared" si="31"/>
        <v>1.9121442400869642</v>
      </c>
      <c r="BJ24">
        <f t="shared" si="32"/>
        <v>1.4787898366446701</v>
      </c>
      <c r="BK24">
        <f t="shared" si="33"/>
        <v>1.0370338873260545</v>
      </c>
      <c r="BL24" s="22">
        <f t="shared" si="34"/>
        <v>0.74662781019721636</v>
      </c>
    </row>
    <row r="25" spans="1:64" x14ac:dyDescent="0.3">
      <c r="A25" s="6">
        <v>10</v>
      </c>
      <c r="B25" s="8">
        <v>10</v>
      </c>
      <c r="C25" s="8">
        <v>100</v>
      </c>
      <c r="D25" s="5">
        <f t="shared" si="52"/>
        <v>7.8539816339744835E-3</v>
      </c>
      <c r="E25" s="5">
        <f t="shared" si="53"/>
        <v>1.2732395447351625</v>
      </c>
      <c r="F25">
        <f t="shared" si="6"/>
        <v>0.57997936294877084</v>
      </c>
      <c r="G25">
        <f t="shared" si="7"/>
        <v>0.28998968147438542</v>
      </c>
      <c r="H25">
        <f t="shared" si="8"/>
        <v>0.20866567923095219</v>
      </c>
      <c r="I25" s="9">
        <f t="shared" si="9"/>
        <v>1.2732395447351625</v>
      </c>
      <c r="J25" s="13">
        <f t="shared" si="35"/>
        <v>55.585283602878192</v>
      </c>
      <c r="K25" s="13">
        <f t="shared" si="10"/>
        <v>1.3412819712491708</v>
      </c>
      <c r="L25" s="18">
        <f t="shared" si="11"/>
        <v>31.913270408992897</v>
      </c>
      <c r="M25" s="17">
        <f t="shared" si="12"/>
        <v>31.913270408992897</v>
      </c>
      <c r="N25" s="17">
        <f t="shared" si="13"/>
        <v>28.610481979733343</v>
      </c>
      <c r="O25" s="8">
        <v>10</v>
      </c>
      <c r="P25" s="8">
        <v>100</v>
      </c>
      <c r="Q25" s="5">
        <f t="shared" si="54"/>
        <v>7.8539816339744835E-3</v>
      </c>
      <c r="R25" s="5">
        <f t="shared" si="55"/>
        <v>1.2732395447351625</v>
      </c>
      <c r="S25">
        <f t="shared" si="14"/>
        <v>2.1245546350666595</v>
      </c>
      <c r="T25">
        <f t="shared" si="15"/>
        <v>1.0622773175333298</v>
      </c>
      <c r="U25">
        <f t="shared" si="16"/>
        <v>0.83317931904092424</v>
      </c>
      <c r="V25" s="9">
        <f t="shared" si="17"/>
        <v>2.5464790894703251</v>
      </c>
      <c r="W25" s="13">
        <f t="shared" si="36"/>
        <v>56.165262965826962</v>
      </c>
      <c r="X25" s="13">
        <f t="shared" si="37"/>
        <v>1.3343387602099837</v>
      </c>
      <c r="Y25" s="18">
        <f t="shared" si="38"/>
        <v>31.714061559480765</v>
      </c>
      <c r="Z25" s="17">
        <f t="shared" si="18"/>
        <v>31.714061559480765</v>
      </c>
      <c r="AA25" s="17">
        <f t="shared" si="19"/>
        <v>28.43752642803069</v>
      </c>
      <c r="AB25" s="8">
        <v>10</v>
      </c>
      <c r="AC25" s="8">
        <v>100</v>
      </c>
      <c r="AD25" s="5">
        <f t="shared" si="56"/>
        <v>7.8539816339744835E-3</v>
      </c>
      <c r="AE25" s="5">
        <f t="shared" si="4"/>
        <v>1.2732395447351625</v>
      </c>
      <c r="AF25">
        <f t="shared" si="20"/>
        <v>4.6995258163536668</v>
      </c>
      <c r="AG25">
        <f t="shared" si="21"/>
        <v>2.3497629081768334</v>
      </c>
      <c r="AH25">
        <f t="shared" si="22"/>
        <v>1.8049409194299164</v>
      </c>
      <c r="AI25" s="9">
        <f t="shared" si="23"/>
        <v>3.8197186342054876</v>
      </c>
      <c r="AJ25" s="13">
        <f t="shared" si="39"/>
        <v>61.35113046366385</v>
      </c>
      <c r="AK25" s="13">
        <f t="shared" si="24"/>
        <v>1.2766995792297593</v>
      </c>
      <c r="AL25" s="18">
        <f t="shared" si="40"/>
        <v>30.07560528102784</v>
      </c>
      <c r="AM25" s="17">
        <f t="shared" si="41"/>
        <v>30.07560528102784</v>
      </c>
      <c r="AN25" s="17">
        <f t="shared" si="42"/>
        <v>27.01384428012792</v>
      </c>
      <c r="AO25" s="8">
        <v>10</v>
      </c>
      <c r="AP25" s="8">
        <v>100</v>
      </c>
      <c r="AQ25" s="5">
        <f t="shared" si="57"/>
        <v>7.8539816339744835E-3</v>
      </c>
      <c r="AR25" s="5">
        <f t="shared" si="58"/>
        <v>1.2732395447351625</v>
      </c>
      <c r="AS25">
        <f t="shared" si="43"/>
        <v>18.606814815229392</v>
      </c>
      <c r="AT25">
        <f t="shared" si="44"/>
        <v>9.3034074076146958</v>
      </c>
      <c r="AU25">
        <f t="shared" si="45"/>
        <v>6.803713484071011</v>
      </c>
      <c r="AV25" s="9">
        <f t="shared" si="25"/>
        <v>7.6394372684109744</v>
      </c>
      <c r="AW25" s="13">
        <f t="shared" si="46"/>
        <v>79.471603597410024</v>
      </c>
      <c r="AX25" s="13">
        <f t="shared" si="47"/>
        <v>1.121744662636732</v>
      </c>
      <c r="AY25" s="18">
        <f t="shared" si="48"/>
        <v>25.806059350720414</v>
      </c>
      <c r="AZ25" s="17">
        <f t="shared" si="49"/>
        <v>25.806059350720414</v>
      </c>
      <c r="BA25" s="17">
        <f t="shared" si="50"/>
        <v>23.293652632779462</v>
      </c>
      <c r="BB25">
        <f t="shared" si="51"/>
        <v>400</v>
      </c>
      <c r="BC25" s="8">
        <v>315</v>
      </c>
      <c r="BD25" s="5">
        <f t="shared" si="26"/>
        <v>7.793113276311181E-2</v>
      </c>
      <c r="BE25" s="5">
        <f t="shared" si="27"/>
        <v>5.1327368898368864</v>
      </c>
      <c r="BF25" s="23">
        <f t="shared" si="28"/>
        <v>2.7259090145555551</v>
      </c>
      <c r="BG25">
        <f t="shared" si="29"/>
        <v>4.2170654953125331</v>
      </c>
      <c r="BH25">
        <f t="shared" si="30"/>
        <v>3.1707529955220424</v>
      </c>
      <c r="BI25">
        <f t="shared" si="31"/>
        <v>2.3378652056217257</v>
      </c>
      <c r="BJ25">
        <f t="shared" si="32"/>
        <v>1.8010604069796652</v>
      </c>
      <c r="BK25">
        <f t="shared" si="33"/>
        <v>1.2855438666578325</v>
      </c>
      <c r="BL25" s="22">
        <f t="shared" si="34"/>
        <v>0.90863633818518508</v>
      </c>
    </row>
    <row r="26" spans="1:64" x14ac:dyDescent="0.3">
      <c r="A26" s="6">
        <v>11</v>
      </c>
      <c r="B26" s="8">
        <v>10</v>
      </c>
      <c r="C26" s="8">
        <v>100</v>
      </c>
      <c r="D26" s="5">
        <f t="shared" si="52"/>
        <v>7.8539816339744835E-3</v>
      </c>
      <c r="E26" s="5">
        <f t="shared" si="53"/>
        <v>1.2732395447351625</v>
      </c>
      <c r="F26">
        <f t="shared" si="6"/>
        <v>0.57997936294877084</v>
      </c>
      <c r="G26">
        <f t="shared" si="7"/>
        <v>0.28998968147438542</v>
      </c>
      <c r="H26">
        <f t="shared" si="8"/>
        <v>0.20866567923095219</v>
      </c>
      <c r="I26" s="9">
        <f t="shared" si="9"/>
        <v>1.2732395447351625</v>
      </c>
      <c r="J26" s="13">
        <f t="shared" si="35"/>
        <v>61.204362174198323</v>
      </c>
      <c r="K26" s="13">
        <f t="shared" si="10"/>
        <v>1.2782294278169002</v>
      </c>
      <c r="L26" s="18">
        <f t="shared" si="11"/>
        <v>30.11874055376683</v>
      </c>
      <c r="M26" s="17">
        <f t="shared" si="12"/>
        <v>30.11874055376683</v>
      </c>
      <c r="N26" s="17">
        <f t="shared" si="13"/>
        <v>27.051352111262009</v>
      </c>
      <c r="O26" s="8">
        <v>10</v>
      </c>
      <c r="P26" s="8">
        <v>100</v>
      </c>
      <c r="Q26" s="5">
        <f t="shared" si="54"/>
        <v>7.8539816339744835E-3</v>
      </c>
      <c r="R26" s="5">
        <f t="shared" si="55"/>
        <v>1.2732395447351625</v>
      </c>
      <c r="S26">
        <f t="shared" si="14"/>
        <v>2.1245546350666595</v>
      </c>
      <c r="T26">
        <f t="shared" si="15"/>
        <v>1.0622773175333298</v>
      </c>
      <c r="U26">
        <f t="shared" si="16"/>
        <v>0.83317931904092424</v>
      </c>
      <c r="V26" s="9">
        <f t="shared" si="17"/>
        <v>2.5464790894703251</v>
      </c>
      <c r="W26" s="13">
        <f t="shared" si="36"/>
        <v>61.784341537147093</v>
      </c>
      <c r="X26" s="13">
        <f t="shared" si="37"/>
        <v>1.2722158111837121</v>
      </c>
      <c r="Y26" s="18">
        <f t="shared" si="38"/>
        <v>29.949292622922218</v>
      </c>
      <c r="Z26" s="17">
        <f t="shared" si="18"/>
        <v>29.949292622922218</v>
      </c>
      <c r="AA26" s="17">
        <f t="shared" si="19"/>
        <v>26.904001903148114</v>
      </c>
      <c r="AB26" s="8">
        <v>10</v>
      </c>
      <c r="AC26" s="8">
        <v>100</v>
      </c>
      <c r="AD26" s="5">
        <f t="shared" si="56"/>
        <v>7.8539816339744835E-3</v>
      </c>
      <c r="AE26" s="5">
        <f t="shared" si="4"/>
        <v>1.2732395447351625</v>
      </c>
      <c r="AF26">
        <f t="shared" si="20"/>
        <v>4.6995258163536668</v>
      </c>
      <c r="AG26">
        <f t="shared" si="21"/>
        <v>2.3497629081768334</v>
      </c>
      <c r="AH26">
        <f t="shared" si="22"/>
        <v>1.8049409194299164</v>
      </c>
      <c r="AI26" s="9">
        <f t="shared" si="23"/>
        <v>3.8197186342054876</v>
      </c>
      <c r="AJ26" s="13">
        <f t="shared" si="39"/>
        <v>66.970209034983981</v>
      </c>
      <c r="AK26" s="13">
        <f t="shared" si="24"/>
        <v>1.2219661420564769</v>
      </c>
      <c r="AL26" s="18">
        <f t="shared" si="40"/>
        <v>28.544993422894855</v>
      </c>
      <c r="AM26" s="17">
        <f t="shared" si="41"/>
        <v>28.544993422894855</v>
      </c>
      <c r="AN26" s="17">
        <f t="shared" si="42"/>
        <v>25.681944735246397</v>
      </c>
      <c r="AO26" s="8">
        <v>10</v>
      </c>
      <c r="AP26" s="8">
        <v>100</v>
      </c>
      <c r="AQ26" s="5">
        <f t="shared" si="57"/>
        <v>7.8539816339744835E-3</v>
      </c>
      <c r="AR26" s="5">
        <f t="shared" si="58"/>
        <v>1.2732395447351625</v>
      </c>
      <c r="AS26">
        <f t="shared" si="43"/>
        <v>18.606814815229392</v>
      </c>
      <c r="AT26">
        <f t="shared" si="44"/>
        <v>9.3034074076146958</v>
      </c>
      <c r="AU26">
        <f t="shared" si="45"/>
        <v>6.803713484071011</v>
      </c>
      <c r="AV26" s="9">
        <f t="shared" si="25"/>
        <v>7.6394372684109744</v>
      </c>
      <c r="AW26" s="13">
        <f t="shared" si="46"/>
        <v>85.09068216873014</v>
      </c>
      <c r="AX26" s="13">
        <f t="shared" si="47"/>
        <v>1.0840741714965492</v>
      </c>
      <c r="AY26" s="18">
        <f t="shared" si="48"/>
        <v>24.797890709941829</v>
      </c>
      <c r="AZ26" s="17">
        <f t="shared" si="49"/>
        <v>24.797890709941829</v>
      </c>
      <c r="BA26" s="17">
        <f t="shared" si="50"/>
        <v>22.412859840841158</v>
      </c>
      <c r="BB26">
        <f t="shared" si="51"/>
        <v>440</v>
      </c>
      <c r="BC26" s="8">
        <v>315</v>
      </c>
      <c r="BD26" s="5">
        <f t="shared" si="26"/>
        <v>7.793113276311181E-2</v>
      </c>
      <c r="BE26" s="5">
        <f t="shared" si="27"/>
        <v>5.646010578820575</v>
      </c>
      <c r="BF26" s="23">
        <f t="shared" si="28"/>
        <v>3.2569845279657605</v>
      </c>
      <c r="BG26">
        <f t="shared" si="29"/>
        <v>5.0959660897513173</v>
      </c>
      <c r="BH26">
        <f t="shared" si="30"/>
        <v>3.8050585984700716</v>
      </c>
      <c r="BI26">
        <f t="shared" si="31"/>
        <v>2.8050004922615068</v>
      </c>
      <c r="BJ26">
        <f t="shared" si="32"/>
        <v>2.1527319839006669</v>
      </c>
      <c r="BK26">
        <f t="shared" si="33"/>
        <v>1.561979533248721</v>
      </c>
      <c r="BL26" s="22">
        <f t="shared" si="34"/>
        <v>1.0856615093219202</v>
      </c>
    </row>
    <row r="27" spans="1:64" x14ac:dyDescent="0.3">
      <c r="A27" s="6">
        <v>12</v>
      </c>
      <c r="B27" s="8">
        <v>10</v>
      </c>
      <c r="C27" s="8">
        <v>100</v>
      </c>
      <c r="D27" s="5">
        <f t="shared" si="52"/>
        <v>7.8539816339744835E-3</v>
      </c>
      <c r="E27" s="5">
        <f t="shared" si="53"/>
        <v>1.2732395447351625</v>
      </c>
      <c r="F27">
        <f t="shared" si="6"/>
        <v>0.57997936294877084</v>
      </c>
      <c r="G27">
        <f t="shared" si="7"/>
        <v>0.28998968147438542</v>
      </c>
      <c r="H27">
        <f t="shared" si="8"/>
        <v>0.20866567923095219</v>
      </c>
      <c r="I27" s="9">
        <f t="shared" si="9"/>
        <v>1.2732395447351625</v>
      </c>
      <c r="J27" s="13">
        <f t="shared" si="35"/>
        <v>67.336714434502127</v>
      </c>
      <c r="K27" s="13">
        <f t="shared" si="10"/>
        <v>1.2186360994133605</v>
      </c>
      <c r="L27" s="18">
        <f t="shared" si="11"/>
        <v>28.452662950529191</v>
      </c>
      <c r="M27" s="17">
        <f t="shared" si="12"/>
        <v>28.452662950529191</v>
      </c>
      <c r="N27" s="17">
        <f t="shared" si="13"/>
        <v>25.601539583100813</v>
      </c>
      <c r="O27" s="8">
        <v>10</v>
      </c>
      <c r="P27" s="8">
        <v>100</v>
      </c>
      <c r="Q27" s="5">
        <f t="shared" si="54"/>
        <v>7.8539816339744835E-3</v>
      </c>
      <c r="R27" s="5">
        <f t="shared" si="55"/>
        <v>1.2732395447351625</v>
      </c>
      <c r="S27">
        <f t="shared" si="14"/>
        <v>2.1245546350666595</v>
      </c>
      <c r="T27">
        <f t="shared" si="15"/>
        <v>1.0622773175333298</v>
      </c>
      <c r="U27">
        <f t="shared" si="16"/>
        <v>0.83317931904092424</v>
      </c>
      <c r="V27" s="9">
        <f t="shared" si="17"/>
        <v>2.5464790894703251</v>
      </c>
      <c r="W27" s="13">
        <f t="shared" si="36"/>
        <v>67.916693797450904</v>
      </c>
      <c r="X27" s="13">
        <f t="shared" si="37"/>
        <v>1.2134216290547566</v>
      </c>
      <c r="Y27" s="18">
        <f t="shared" si="38"/>
        <v>28.308266748492137</v>
      </c>
      <c r="Z27" s="17">
        <f t="shared" si="18"/>
        <v>28.308266748492137</v>
      </c>
      <c r="AA27" s="17">
        <f t="shared" si="19"/>
        <v>25.475779165400798</v>
      </c>
      <c r="AB27" s="8">
        <v>10</v>
      </c>
      <c r="AC27" s="8">
        <v>100</v>
      </c>
      <c r="AD27" s="5">
        <f t="shared" si="56"/>
        <v>7.8539816339744835E-3</v>
      </c>
      <c r="AE27" s="5">
        <f t="shared" si="4"/>
        <v>1.2732395447351625</v>
      </c>
      <c r="AF27">
        <f t="shared" si="20"/>
        <v>4.6995258163536668</v>
      </c>
      <c r="AG27">
        <f t="shared" si="21"/>
        <v>2.3497629081768334</v>
      </c>
      <c r="AH27">
        <f t="shared" si="22"/>
        <v>1.8049409194299164</v>
      </c>
      <c r="AI27" s="9">
        <f t="shared" si="23"/>
        <v>3.8197186342054876</v>
      </c>
      <c r="AJ27" s="13">
        <f t="shared" si="39"/>
        <v>73.102561295287785</v>
      </c>
      <c r="AK27" s="13">
        <f t="shared" si="24"/>
        <v>1.1695901529335522</v>
      </c>
      <c r="AL27" s="18">
        <f t="shared" si="40"/>
        <v>27.103333869250914</v>
      </c>
      <c r="AM27" s="17">
        <f t="shared" si="41"/>
        <v>27.103333869250914</v>
      </c>
      <c r="AN27" s="17">
        <f t="shared" si="42"/>
        <v>24.425664249036487</v>
      </c>
      <c r="AO27" s="8">
        <v>10</v>
      </c>
      <c r="AP27" s="8">
        <v>100</v>
      </c>
      <c r="AQ27" s="5">
        <f t="shared" si="57"/>
        <v>7.8539816339744835E-3</v>
      </c>
      <c r="AR27" s="5">
        <f t="shared" si="58"/>
        <v>1.2732395447351625</v>
      </c>
      <c r="AS27">
        <f t="shared" si="43"/>
        <v>18.606814815229392</v>
      </c>
      <c r="AT27">
        <f t="shared" si="44"/>
        <v>9.3034074076146958</v>
      </c>
      <c r="AU27">
        <f t="shared" si="45"/>
        <v>6.803713484071011</v>
      </c>
      <c r="AV27" s="9">
        <f t="shared" si="25"/>
        <v>7.6394372684109744</v>
      </c>
      <c r="AW27" s="13">
        <f t="shared" si="46"/>
        <v>91.223034429033945</v>
      </c>
      <c r="AX27" s="13">
        <f t="shared" si="47"/>
        <v>1.047002558100413</v>
      </c>
      <c r="AY27" s="18">
        <f t="shared" si="48"/>
        <v>23.81712279310819</v>
      </c>
      <c r="AZ27" s="17">
        <f t="shared" si="49"/>
        <v>23.81712279310819</v>
      </c>
      <c r="BA27" s="17">
        <f t="shared" si="50"/>
        <v>21.555084649047512</v>
      </c>
      <c r="BB27">
        <f t="shared" si="51"/>
        <v>480</v>
      </c>
      <c r="BC27" s="8">
        <v>315</v>
      </c>
      <c r="BD27" s="5">
        <f t="shared" si="26"/>
        <v>7.793113276311181E-2</v>
      </c>
      <c r="BE27" s="5">
        <f t="shared" si="27"/>
        <v>6.1592842678042636</v>
      </c>
      <c r="BF27" s="23">
        <f t="shared" si="28"/>
        <v>3.833109970822266</v>
      </c>
      <c r="BG27">
        <f t="shared" si="29"/>
        <v>6.0585910559914726</v>
      </c>
      <c r="BH27">
        <f t="shared" si="30"/>
        <v>4.4957951656718871</v>
      </c>
      <c r="BI27">
        <f t="shared" si="31"/>
        <v>3.3135501000063075</v>
      </c>
      <c r="BJ27">
        <f t="shared" si="32"/>
        <v>2.5338045674076746</v>
      </c>
      <c r="BK27">
        <f t="shared" si="33"/>
        <v>1.8663408870987193</v>
      </c>
      <c r="BL27" s="22">
        <f t="shared" si="34"/>
        <v>1.277703323607422</v>
      </c>
    </row>
    <row r="28" spans="1:64" x14ac:dyDescent="0.3">
      <c r="A28" s="6">
        <v>13</v>
      </c>
      <c r="B28" s="8">
        <v>10</v>
      </c>
      <c r="C28" s="8">
        <v>100</v>
      </c>
      <c r="D28" s="5">
        <f t="shared" si="52"/>
        <v>7.8539816339744835E-3</v>
      </c>
      <c r="E28" s="5">
        <f t="shared" si="53"/>
        <v>1.2732395447351625</v>
      </c>
      <c r="F28">
        <f t="shared" si="6"/>
        <v>0.57997936294877084</v>
      </c>
      <c r="G28">
        <f t="shared" si="7"/>
        <v>0.28998968147438542</v>
      </c>
      <c r="H28">
        <f t="shared" si="8"/>
        <v>0.20866567923095219</v>
      </c>
      <c r="I28" s="9">
        <f t="shared" si="9"/>
        <v>1.2732395447351625</v>
      </c>
      <c r="J28" s="13">
        <f t="shared" si="35"/>
        <v>73.982340383789605</v>
      </c>
      <c r="K28" s="13">
        <f t="shared" si="10"/>
        <v>1.1626151209645452</v>
      </c>
      <c r="L28" s="18">
        <f t="shared" si="11"/>
        <v>26.913043924726274</v>
      </c>
      <c r="M28" s="17">
        <f t="shared" si="12"/>
        <v>26.913043924726274</v>
      </c>
      <c r="N28" s="17">
        <f t="shared" si="13"/>
        <v>24.259709346742287</v>
      </c>
      <c r="O28" s="8">
        <v>10</v>
      </c>
      <c r="P28" s="8">
        <v>100</v>
      </c>
      <c r="Q28" s="5">
        <f t="shared" si="54"/>
        <v>7.8539816339744835E-3</v>
      </c>
      <c r="R28" s="5">
        <f t="shared" si="55"/>
        <v>1.2732395447351625</v>
      </c>
      <c r="S28">
        <f t="shared" si="14"/>
        <v>2.1245546350666595</v>
      </c>
      <c r="T28">
        <f t="shared" si="15"/>
        <v>1.0622773175333298</v>
      </c>
      <c r="U28">
        <f t="shared" si="16"/>
        <v>0.83317931904092424</v>
      </c>
      <c r="V28" s="9">
        <f t="shared" si="17"/>
        <v>2.5464790894703251</v>
      </c>
      <c r="W28" s="13">
        <f t="shared" si="36"/>
        <v>74.562319746738382</v>
      </c>
      <c r="X28" s="13">
        <f t="shared" si="37"/>
        <v>1.1580846212262317</v>
      </c>
      <c r="Y28" s="18">
        <f t="shared" si="38"/>
        <v>26.789658655532051</v>
      </c>
      <c r="Z28" s="17">
        <f t="shared" si="18"/>
        <v>26.789658655532051</v>
      </c>
      <c r="AA28" s="17">
        <f t="shared" si="19"/>
        <v>24.152086080487255</v>
      </c>
      <c r="AB28" s="8">
        <v>10</v>
      </c>
      <c r="AC28" s="8">
        <v>100</v>
      </c>
      <c r="AD28" s="5">
        <f t="shared" si="56"/>
        <v>7.8539816339744835E-3</v>
      </c>
      <c r="AE28" s="5">
        <f t="shared" si="4"/>
        <v>1.2732395447351625</v>
      </c>
      <c r="AF28">
        <f t="shared" si="20"/>
        <v>4.6995258163536668</v>
      </c>
      <c r="AG28">
        <f t="shared" si="21"/>
        <v>2.3497629081768334</v>
      </c>
      <c r="AH28">
        <f t="shared" si="22"/>
        <v>1.8049409194299164</v>
      </c>
      <c r="AI28" s="9">
        <f t="shared" si="23"/>
        <v>3.8197186342054876</v>
      </c>
      <c r="AJ28" s="13">
        <f t="shared" si="39"/>
        <v>79.748187244575263</v>
      </c>
      <c r="AK28" s="13">
        <f t="shared" si="24"/>
        <v>1.1197977487517026</v>
      </c>
      <c r="AL28" s="18">
        <f t="shared" si="40"/>
        <v>25.753668963541891</v>
      </c>
      <c r="AM28" s="17">
        <f t="shared" si="41"/>
        <v>25.753668963541891</v>
      </c>
      <c r="AN28" s="17">
        <f t="shared" si="42"/>
        <v>23.247904569328902</v>
      </c>
      <c r="AO28" s="8">
        <v>10</v>
      </c>
      <c r="AP28" s="8">
        <v>100</v>
      </c>
      <c r="AQ28" s="5">
        <f t="shared" si="57"/>
        <v>7.8539816339744835E-3</v>
      </c>
      <c r="AR28" s="5">
        <f t="shared" si="58"/>
        <v>1.2732395447351625</v>
      </c>
      <c r="AS28">
        <f t="shared" si="43"/>
        <v>18.606814815229392</v>
      </c>
      <c r="AT28">
        <f t="shared" si="44"/>
        <v>9.3034074076146958</v>
      </c>
      <c r="AU28">
        <f t="shared" si="45"/>
        <v>6.803713484071011</v>
      </c>
      <c r="AV28" s="9">
        <f t="shared" si="25"/>
        <v>7.6394372684109744</v>
      </c>
      <c r="AW28" s="13">
        <f t="shared" si="46"/>
        <v>97.868660378321437</v>
      </c>
      <c r="AX28" s="13">
        <f t="shared" si="47"/>
        <v>1.0108301290343134</v>
      </c>
      <c r="AY28" s="18">
        <f t="shared" si="48"/>
        <v>22.871018514627252</v>
      </c>
      <c r="AZ28" s="17">
        <f t="shared" si="49"/>
        <v>22.871018514627252</v>
      </c>
      <c r="BA28" s="17">
        <f t="shared" si="50"/>
        <v>20.726735052376473</v>
      </c>
      <c r="BB28">
        <f t="shared" si="51"/>
        <v>520</v>
      </c>
      <c r="BC28" s="8">
        <v>315</v>
      </c>
      <c r="BD28" s="5">
        <f t="shared" si="26"/>
        <v>7.793113276311181E-2</v>
      </c>
      <c r="BE28" s="5">
        <f t="shared" si="27"/>
        <v>6.6725579567879523</v>
      </c>
      <c r="BF28" s="23">
        <f t="shared" si="28"/>
        <v>4.4542853431250728</v>
      </c>
      <c r="BG28">
        <f t="shared" si="29"/>
        <v>7.1049403940329956</v>
      </c>
      <c r="BH28">
        <f t="shared" si="30"/>
        <v>5.2429626971274903</v>
      </c>
      <c r="BI28">
        <f t="shared" si="31"/>
        <v>3.8635140288561276</v>
      </c>
      <c r="BJ28">
        <f t="shared" si="32"/>
        <v>2.9442781575006891</v>
      </c>
      <c r="BK28">
        <f t="shared" si="33"/>
        <v>2.1986279282078272</v>
      </c>
      <c r="BL28" s="22">
        <f t="shared" si="34"/>
        <v>1.4847617810416909</v>
      </c>
    </row>
    <row r="29" spans="1:64" x14ac:dyDescent="0.3">
      <c r="A29" s="6">
        <v>14</v>
      </c>
      <c r="B29" s="8"/>
      <c r="C29" s="8"/>
      <c r="F29">
        <f t="shared" si="6"/>
        <v>-0.13719999999999999</v>
      </c>
      <c r="G29">
        <f t="shared" si="7"/>
        <v>3.2899999999999999E-2</v>
      </c>
      <c r="H29">
        <f t="shared" si="8"/>
        <v>-6.8599999999999994E-2</v>
      </c>
      <c r="I29" s="9">
        <f t="shared" si="9"/>
        <v>0</v>
      </c>
      <c r="J29" s="13">
        <f>W29-F29</f>
        <v>0.13719999999999999</v>
      </c>
      <c r="K29" s="13">
        <f t="shared" si="10"/>
        <v>0</v>
      </c>
      <c r="L29" s="18">
        <f t="shared" si="11"/>
        <v>1.0220530000000001</v>
      </c>
      <c r="M29" s="17">
        <f t="shared" si="12"/>
        <v>0.77642259999999996</v>
      </c>
      <c r="N29" s="17">
        <f t="shared" si="13"/>
        <v>1.0220530000000001</v>
      </c>
      <c r="O29" s="8"/>
      <c r="P29" s="8"/>
      <c r="S29">
        <f t="shared" si="14"/>
        <v>-0.13719999999999999</v>
      </c>
      <c r="T29">
        <f t="shared" si="15"/>
        <v>3.2899999999999999E-2</v>
      </c>
      <c r="U29">
        <f t="shared" si="16"/>
        <v>-6.8599999999999994E-2</v>
      </c>
      <c r="V29" s="9">
        <f t="shared" si="17"/>
        <v>0</v>
      </c>
      <c r="W29" s="13"/>
      <c r="X29" s="13"/>
      <c r="Y29" s="15"/>
      <c r="Z29" s="17">
        <f t="shared" si="18"/>
        <v>0.77642259999999996</v>
      </c>
      <c r="AA29" s="17">
        <f t="shared" si="19"/>
        <v>1.0220530000000001</v>
      </c>
      <c r="AB29" s="8"/>
      <c r="AC29" s="8"/>
      <c r="AD29" s="14"/>
      <c r="AE29" s="14"/>
      <c r="AF29">
        <f t="shared" ref="AF29:AF80" si="59">IF(AC29=100,$C$9*AG29,$C$9*AH29)</f>
        <v>-0.13719999999999999</v>
      </c>
      <c r="AG29">
        <f t="shared" si="21"/>
        <v>3.2899999999999999E-2</v>
      </c>
      <c r="AH29">
        <f t="shared" si="22"/>
        <v>-6.8599999999999994E-2</v>
      </c>
      <c r="AI29" s="9">
        <f t="shared" si="23"/>
        <v>0</v>
      </c>
      <c r="AJ29" s="13">
        <f t="shared" ref="AJ29:AJ80" si="60">W29+AF29+(0.5*0.6*AE29^2)</f>
        <v>-0.13719999999999999</v>
      </c>
      <c r="AK29" s="13" t="e">
        <f t="shared" si="24"/>
        <v>#NUM!</v>
      </c>
      <c r="AL29" s="18">
        <f>IF(AC29=100,AM29,AN29)</f>
        <v>0</v>
      </c>
      <c r="AM29" s="2"/>
      <c r="AN29" s="2"/>
      <c r="AO29" s="8"/>
      <c r="AP29" s="8"/>
      <c r="AQ29" s="14"/>
      <c r="AR29" s="14"/>
      <c r="AS29" s="14"/>
      <c r="AT29" s="14"/>
      <c r="AU29" s="14"/>
      <c r="AV29" s="9">
        <f t="shared" si="25"/>
        <v>0</v>
      </c>
      <c r="AW29" s="13"/>
      <c r="AX29" s="13"/>
      <c r="AY29" s="15"/>
      <c r="AZ29" s="2"/>
      <c r="BA29" s="2"/>
      <c r="BB29">
        <f t="shared" si="5"/>
        <v>0</v>
      </c>
      <c r="BC29" s="8">
        <v>315</v>
      </c>
      <c r="BD29" s="5">
        <f t="shared" si="26"/>
        <v>7.793113276311181E-2</v>
      </c>
      <c r="BE29" s="5">
        <f t="shared" si="27"/>
        <v>0</v>
      </c>
      <c r="BF29" s="23">
        <f t="shared" si="28"/>
        <v>-0.1071</v>
      </c>
      <c r="BG29">
        <f t="shared" si="29"/>
        <v>3.2899999999999999E-2</v>
      </c>
      <c r="BH29">
        <f t="shared" si="30"/>
        <v>-6.8599999999999994E-2</v>
      </c>
      <c r="BI29">
        <f t="shared" si="31"/>
        <v>-5.57E-2</v>
      </c>
      <c r="BJ29">
        <f t="shared" si="32"/>
        <v>-9.8599999999999993E-2</v>
      </c>
      <c r="BK29">
        <f t="shared" si="33"/>
        <v>5.7099999999999998E-2</v>
      </c>
      <c r="BL29" s="22">
        <f t="shared" si="34"/>
        <v>-3.5700000000000003E-2</v>
      </c>
    </row>
    <row r="30" spans="1:64" x14ac:dyDescent="0.3">
      <c r="B30" s="8"/>
      <c r="C30" s="8"/>
      <c r="F30">
        <f t="shared" si="6"/>
        <v>-0.13719999999999999</v>
      </c>
      <c r="G30">
        <f t="shared" si="7"/>
        <v>3.2899999999999999E-2</v>
      </c>
      <c r="H30">
        <f t="shared" si="8"/>
        <v>-6.8599999999999994E-2</v>
      </c>
      <c r="I30" s="9">
        <f t="shared" si="9"/>
        <v>0</v>
      </c>
      <c r="J30" s="13">
        <f t="shared" si="35"/>
        <v>0.13719999999999999</v>
      </c>
      <c r="K30" s="13">
        <f t="shared" si="10"/>
        <v>0</v>
      </c>
      <c r="L30" s="18">
        <f t="shared" si="11"/>
        <v>1.0220530000000001</v>
      </c>
      <c r="M30" s="17">
        <f t="shared" si="12"/>
        <v>0.77642259999999996</v>
      </c>
      <c r="N30" s="17">
        <f t="shared" si="13"/>
        <v>1.0220530000000001</v>
      </c>
      <c r="O30" s="8"/>
      <c r="P30" s="8"/>
      <c r="S30">
        <f t="shared" si="14"/>
        <v>-0.13719999999999999</v>
      </c>
      <c r="T30">
        <f t="shared" si="15"/>
        <v>3.2899999999999999E-2</v>
      </c>
      <c r="U30">
        <f t="shared" si="16"/>
        <v>-6.8599999999999994E-2</v>
      </c>
      <c r="V30" s="9">
        <f t="shared" si="17"/>
        <v>0</v>
      </c>
      <c r="W30" s="13"/>
      <c r="X30" s="13"/>
      <c r="Y30" s="15"/>
      <c r="Z30" s="17">
        <f t="shared" si="18"/>
        <v>0.77642259999999996</v>
      </c>
      <c r="AA30" s="17">
        <f t="shared" si="19"/>
        <v>1.0220530000000001</v>
      </c>
      <c r="AB30" s="8"/>
      <c r="AC30" s="8"/>
      <c r="AD30" s="14"/>
      <c r="AE30" s="14"/>
      <c r="AF30">
        <f t="shared" si="59"/>
        <v>-0.13719999999999999</v>
      </c>
      <c r="AG30">
        <f t="shared" si="21"/>
        <v>3.2899999999999999E-2</v>
      </c>
      <c r="AH30">
        <f t="shared" si="22"/>
        <v>-6.8599999999999994E-2</v>
      </c>
      <c r="AI30" s="9">
        <f t="shared" si="23"/>
        <v>0</v>
      </c>
      <c r="AJ30" s="13">
        <f t="shared" si="60"/>
        <v>-0.13719999999999999</v>
      </c>
      <c r="AK30" s="13" t="e">
        <f t="shared" si="24"/>
        <v>#NUM!</v>
      </c>
      <c r="AL30" s="18">
        <f t="shared" ref="AL30:AL80" si="61">IF(AC30=100,AM30,AN30)</f>
        <v>0</v>
      </c>
      <c r="AM30" s="2"/>
      <c r="AN30" s="2"/>
      <c r="AO30" s="8"/>
      <c r="AP30" s="8"/>
      <c r="AQ30" s="14"/>
      <c r="AR30" s="14"/>
      <c r="AS30" s="14"/>
      <c r="AT30" s="14"/>
      <c r="AU30" s="14"/>
      <c r="AV30" s="9">
        <f t="shared" si="25"/>
        <v>0</v>
      </c>
      <c r="AW30" s="13"/>
      <c r="AX30" s="13"/>
      <c r="AY30" s="15"/>
      <c r="AZ30" s="2"/>
      <c r="BA30" s="2"/>
      <c r="BB30">
        <f t="shared" si="5"/>
        <v>0</v>
      </c>
      <c r="BC30" s="8">
        <v>315</v>
      </c>
      <c r="BD30" s="5">
        <f t="shared" si="26"/>
        <v>7.793113276311181E-2</v>
      </c>
      <c r="BE30" s="5">
        <f t="shared" si="27"/>
        <v>0</v>
      </c>
      <c r="BF30" s="23">
        <f t="shared" si="28"/>
        <v>-0.1071</v>
      </c>
      <c r="BG30">
        <f t="shared" si="29"/>
        <v>3.2899999999999999E-2</v>
      </c>
      <c r="BH30">
        <f t="shared" si="30"/>
        <v>-6.8599999999999994E-2</v>
      </c>
      <c r="BI30">
        <f t="shared" si="31"/>
        <v>-5.57E-2</v>
      </c>
      <c r="BJ30">
        <f t="shared" si="32"/>
        <v>-9.8599999999999993E-2</v>
      </c>
      <c r="BK30">
        <f t="shared" si="33"/>
        <v>5.7099999999999998E-2</v>
      </c>
      <c r="BL30" s="22">
        <f t="shared" si="34"/>
        <v>-3.5700000000000003E-2</v>
      </c>
    </row>
    <row r="31" spans="1:64" x14ac:dyDescent="0.3">
      <c r="B31" s="8"/>
      <c r="C31" s="8"/>
      <c r="F31">
        <f t="shared" si="6"/>
        <v>-0.13719999999999999</v>
      </c>
      <c r="G31">
        <f t="shared" si="7"/>
        <v>3.2899999999999999E-2</v>
      </c>
      <c r="H31">
        <f t="shared" si="8"/>
        <v>-6.8599999999999994E-2</v>
      </c>
      <c r="I31" s="9">
        <f t="shared" si="9"/>
        <v>0</v>
      </c>
      <c r="J31" s="13">
        <f t="shared" si="35"/>
        <v>0.13719999999999999</v>
      </c>
      <c r="K31" s="13">
        <f t="shared" si="10"/>
        <v>0</v>
      </c>
      <c r="L31" s="18">
        <f t="shared" si="11"/>
        <v>1.0220530000000001</v>
      </c>
      <c r="M31" s="17">
        <f t="shared" si="12"/>
        <v>0.77642259999999996</v>
      </c>
      <c r="N31" s="17">
        <f t="shared" si="13"/>
        <v>1.0220530000000001</v>
      </c>
      <c r="O31" s="8"/>
      <c r="P31" s="8"/>
      <c r="S31">
        <f t="shared" si="14"/>
        <v>-0.13719999999999999</v>
      </c>
      <c r="T31">
        <f t="shared" si="15"/>
        <v>3.2899999999999999E-2</v>
      </c>
      <c r="U31">
        <f t="shared" si="16"/>
        <v>-6.8599999999999994E-2</v>
      </c>
      <c r="V31" s="9">
        <f t="shared" si="17"/>
        <v>0</v>
      </c>
      <c r="W31" s="13"/>
      <c r="X31" s="13"/>
      <c r="Y31" s="15"/>
      <c r="Z31" s="17">
        <f t="shared" si="18"/>
        <v>0.77642259999999996</v>
      </c>
      <c r="AA31" s="17">
        <f t="shared" si="19"/>
        <v>1.0220530000000001</v>
      </c>
      <c r="AB31" s="8"/>
      <c r="AC31" s="8"/>
      <c r="AD31" s="14"/>
      <c r="AE31" s="14"/>
      <c r="AF31">
        <f t="shared" si="59"/>
        <v>-0.13719999999999999</v>
      </c>
      <c r="AG31">
        <f t="shared" si="21"/>
        <v>3.2899999999999999E-2</v>
      </c>
      <c r="AH31">
        <f t="shared" si="22"/>
        <v>-6.8599999999999994E-2</v>
      </c>
      <c r="AI31" s="9">
        <f t="shared" si="23"/>
        <v>0</v>
      </c>
      <c r="AJ31" s="13">
        <f t="shared" si="60"/>
        <v>-0.13719999999999999</v>
      </c>
      <c r="AK31" s="13" t="e">
        <f t="shared" si="24"/>
        <v>#NUM!</v>
      </c>
      <c r="AL31" s="18">
        <f t="shared" si="61"/>
        <v>0</v>
      </c>
      <c r="AM31" s="2"/>
      <c r="AN31" s="2"/>
      <c r="AO31" s="8"/>
      <c r="AP31" s="8"/>
      <c r="AQ31" s="14"/>
      <c r="AR31" s="14"/>
      <c r="AS31" s="14"/>
      <c r="AT31" s="14"/>
      <c r="AU31" s="14"/>
      <c r="AV31" s="9">
        <f t="shared" si="25"/>
        <v>0</v>
      </c>
      <c r="AW31" s="13"/>
      <c r="AX31" s="13"/>
      <c r="AY31" s="15"/>
      <c r="AZ31" s="2"/>
      <c r="BA31" s="2"/>
      <c r="BB31">
        <f t="shared" si="5"/>
        <v>0</v>
      </c>
      <c r="BC31" s="8">
        <v>315</v>
      </c>
      <c r="BD31" s="5">
        <f t="shared" si="26"/>
        <v>7.793113276311181E-2</v>
      </c>
      <c r="BE31" s="5">
        <f t="shared" si="27"/>
        <v>0</v>
      </c>
      <c r="BF31" s="23">
        <f t="shared" si="28"/>
        <v>-0.1071</v>
      </c>
      <c r="BG31">
        <f t="shared" si="29"/>
        <v>3.2899999999999999E-2</v>
      </c>
      <c r="BH31">
        <f t="shared" si="30"/>
        <v>-6.8599999999999994E-2</v>
      </c>
      <c r="BI31">
        <f t="shared" si="31"/>
        <v>-5.57E-2</v>
      </c>
      <c r="BJ31">
        <f t="shared" si="32"/>
        <v>-9.8599999999999993E-2</v>
      </c>
      <c r="BK31">
        <f t="shared" si="33"/>
        <v>5.7099999999999998E-2</v>
      </c>
      <c r="BL31" s="22">
        <f t="shared" si="34"/>
        <v>-3.5700000000000003E-2</v>
      </c>
    </row>
    <row r="32" spans="1:64" x14ac:dyDescent="0.3">
      <c r="B32" s="8"/>
      <c r="C32" s="8"/>
      <c r="F32">
        <f t="shared" si="6"/>
        <v>-0.13719999999999999</v>
      </c>
      <c r="G32">
        <f t="shared" si="7"/>
        <v>3.2899999999999999E-2</v>
      </c>
      <c r="H32">
        <f t="shared" si="8"/>
        <v>-6.8599999999999994E-2</v>
      </c>
      <c r="I32" s="9">
        <f t="shared" si="9"/>
        <v>0</v>
      </c>
      <c r="J32" s="13">
        <f t="shared" si="35"/>
        <v>0.13719999999999999</v>
      </c>
      <c r="K32" s="13">
        <f t="shared" si="10"/>
        <v>0</v>
      </c>
      <c r="L32" s="18">
        <f t="shared" si="11"/>
        <v>1.0220530000000001</v>
      </c>
      <c r="M32" s="17">
        <f t="shared" si="12"/>
        <v>0.77642259999999996</v>
      </c>
      <c r="N32" s="17">
        <f t="shared" si="13"/>
        <v>1.0220530000000001</v>
      </c>
      <c r="O32" s="8"/>
      <c r="P32" s="8"/>
      <c r="S32">
        <f t="shared" si="14"/>
        <v>-0.13719999999999999</v>
      </c>
      <c r="T32">
        <f t="shared" si="15"/>
        <v>3.2899999999999999E-2</v>
      </c>
      <c r="U32">
        <f t="shared" si="16"/>
        <v>-6.8599999999999994E-2</v>
      </c>
      <c r="V32" s="9">
        <f t="shared" si="17"/>
        <v>0</v>
      </c>
      <c r="W32" s="13"/>
      <c r="X32" s="13"/>
      <c r="Y32" s="15"/>
      <c r="Z32" s="17">
        <f t="shared" si="18"/>
        <v>0.77642259999999996</v>
      </c>
      <c r="AA32" s="17">
        <f t="shared" si="19"/>
        <v>1.0220530000000001</v>
      </c>
      <c r="AB32" s="8"/>
      <c r="AC32" s="8"/>
      <c r="AD32" s="14"/>
      <c r="AE32" s="14"/>
      <c r="AF32">
        <f t="shared" si="59"/>
        <v>-0.13719999999999999</v>
      </c>
      <c r="AG32">
        <f t="shared" si="21"/>
        <v>3.2899999999999999E-2</v>
      </c>
      <c r="AH32">
        <f t="shared" si="22"/>
        <v>-6.8599999999999994E-2</v>
      </c>
      <c r="AI32" s="9">
        <f t="shared" si="23"/>
        <v>0</v>
      </c>
      <c r="AJ32" s="13">
        <f t="shared" si="60"/>
        <v>-0.13719999999999999</v>
      </c>
      <c r="AK32" s="13" t="e">
        <f t="shared" si="24"/>
        <v>#NUM!</v>
      </c>
      <c r="AL32" s="18">
        <f t="shared" si="61"/>
        <v>0</v>
      </c>
      <c r="AM32" s="2"/>
      <c r="AN32" s="2"/>
      <c r="AO32" s="8"/>
      <c r="AP32" s="8"/>
      <c r="AQ32" s="14"/>
      <c r="AR32" s="14"/>
      <c r="AS32" s="14"/>
      <c r="AT32" s="14"/>
      <c r="AU32" s="14"/>
      <c r="AV32" s="9">
        <f t="shared" si="25"/>
        <v>0</v>
      </c>
      <c r="AW32" s="13"/>
      <c r="AX32" s="13"/>
      <c r="AY32" s="15"/>
      <c r="AZ32" s="2"/>
      <c r="BA32" s="2"/>
      <c r="BB32">
        <f t="shared" si="5"/>
        <v>0</v>
      </c>
      <c r="BC32" s="8">
        <v>315</v>
      </c>
      <c r="BD32" s="5">
        <f t="shared" si="26"/>
        <v>7.793113276311181E-2</v>
      </c>
      <c r="BE32" s="5">
        <f t="shared" si="27"/>
        <v>0</v>
      </c>
      <c r="BF32" s="23">
        <f t="shared" si="28"/>
        <v>-0.1071</v>
      </c>
      <c r="BG32">
        <f t="shared" si="29"/>
        <v>3.2899999999999999E-2</v>
      </c>
      <c r="BH32">
        <f t="shared" si="30"/>
        <v>-6.8599999999999994E-2</v>
      </c>
      <c r="BI32">
        <f t="shared" si="31"/>
        <v>-5.57E-2</v>
      </c>
      <c r="BJ32">
        <f t="shared" si="32"/>
        <v>-9.8599999999999993E-2</v>
      </c>
      <c r="BK32">
        <f t="shared" si="33"/>
        <v>5.7099999999999998E-2</v>
      </c>
      <c r="BL32" s="22">
        <f t="shared" si="34"/>
        <v>-3.5700000000000003E-2</v>
      </c>
    </row>
    <row r="33" spans="2:64" x14ac:dyDescent="0.3">
      <c r="B33" s="8"/>
      <c r="C33" s="8"/>
      <c r="F33">
        <f t="shared" si="6"/>
        <v>-0.13719999999999999</v>
      </c>
      <c r="G33">
        <f t="shared" si="7"/>
        <v>3.2899999999999999E-2</v>
      </c>
      <c r="H33">
        <f t="shared" si="8"/>
        <v>-6.8599999999999994E-2</v>
      </c>
      <c r="I33" s="9">
        <f t="shared" si="9"/>
        <v>0</v>
      </c>
      <c r="J33" s="13">
        <f t="shared" si="35"/>
        <v>0.13719999999999999</v>
      </c>
      <c r="K33" s="13">
        <f t="shared" si="10"/>
        <v>0</v>
      </c>
      <c r="L33" s="18">
        <f t="shared" si="11"/>
        <v>1.0220530000000001</v>
      </c>
      <c r="M33" s="17">
        <f t="shared" si="12"/>
        <v>0.77642259999999996</v>
      </c>
      <c r="N33" s="17">
        <f t="shared" si="13"/>
        <v>1.0220530000000001</v>
      </c>
      <c r="O33" s="8"/>
      <c r="P33" s="8"/>
      <c r="S33">
        <f t="shared" si="14"/>
        <v>-0.13719999999999999</v>
      </c>
      <c r="T33">
        <f t="shared" si="15"/>
        <v>3.2899999999999999E-2</v>
      </c>
      <c r="U33">
        <f t="shared" si="16"/>
        <v>-6.8599999999999994E-2</v>
      </c>
      <c r="V33" s="9">
        <f t="shared" si="17"/>
        <v>0</v>
      </c>
      <c r="W33" s="13"/>
      <c r="X33" s="13"/>
      <c r="Y33" s="15"/>
      <c r="Z33" s="17">
        <f t="shared" si="18"/>
        <v>0.77642259999999996</v>
      </c>
      <c r="AA33" s="17">
        <f t="shared" si="19"/>
        <v>1.0220530000000001</v>
      </c>
      <c r="AB33" s="8"/>
      <c r="AC33" s="8"/>
      <c r="AD33" s="14"/>
      <c r="AE33" s="14"/>
      <c r="AF33">
        <f t="shared" si="59"/>
        <v>-0.13719999999999999</v>
      </c>
      <c r="AG33">
        <f t="shared" si="21"/>
        <v>3.2899999999999999E-2</v>
      </c>
      <c r="AH33">
        <f t="shared" si="22"/>
        <v>-6.8599999999999994E-2</v>
      </c>
      <c r="AI33" s="9">
        <f t="shared" si="23"/>
        <v>0</v>
      </c>
      <c r="AJ33" s="13">
        <f t="shared" si="60"/>
        <v>-0.13719999999999999</v>
      </c>
      <c r="AK33" s="13" t="e">
        <f t="shared" si="24"/>
        <v>#NUM!</v>
      </c>
      <c r="AL33" s="18">
        <f t="shared" si="61"/>
        <v>0</v>
      </c>
      <c r="AM33" s="2"/>
      <c r="AN33" s="2"/>
      <c r="AO33" s="8"/>
      <c r="AP33" s="8"/>
      <c r="AQ33" s="14"/>
      <c r="AR33" s="14"/>
      <c r="AS33" s="14"/>
      <c r="AT33" s="14"/>
      <c r="AU33" s="14"/>
      <c r="AV33" s="9">
        <f t="shared" si="25"/>
        <v>0</v>
      </c>
      <c r="AW33" s="13"/>
      <c r="AX33" s="13"/>
      <c r="AY33" s="15"/>
      <c r="AZ33" s="2"/>
      <c r="BA33" s="2"/>
      <c r="BB33">
        <f t="shared" si="5"/>
        <v>0</v>
      </c>
      <c r="BC33" s="8">
        <v>315</v>
      </c>
      <c r="BD33" s="5">
        <f t="shared" si="26"/>
        <v>7.793113276311181E-2</v>
      </c>
      <c r="BE33" s="5">
        <f t="shared" si="27"/>
        <v>0</v>
      </c>
      <c r="BF33" s="23">
        <f t="shared" si="28"/>
        <v>-0.1071</v>
      </c>
      <c r="BG33">
        <f t="shared" si="29"/>
        <v>3.2899999999999999E-2</v>
      </c>
      <c r="BH33">
        <f t="shared" si="30"/>
        <v>-6.8599999999999994E-2</v>
      </c>
      <c r="BI33">
        <f t="shared" si="31"/>
        <v>-5.57E-2</v>
      </c>
      <c r="BJ33">
        <f t="shared" si="32"/>
        <v>-9.8599999999999993E-2</v>
      </c>
      <c r="BK33">
        <f t="shared" si="33"/>
        <v>5.7099999999999998E-2</v>
      </c>
      <c r="BL33" s="22">
        <f t="shared" si="34"/>
        <v>-3.5700000000000003E-2</v>
      </c>
    </row>
    <row r="34" spans="2:64" x14ac:dyDescent="0.3">
      <c r="B34" s="8"/>
      <c r="C34" s="8"/>
      <c r="F34">
        <f t="shared" si="6"/>
        <v>-0.13719999999999999</v>
      </c>
      <c r="G34">
        <f t="shared" si="7"/>
        <v>3.2899999999999999E-2</v>
      </c>
      <c r="H34">
        <f t="shared" si="8"/>
        <v>-6.8599999999999994E-2</v>
      </c>
      <c r="I34" s="9">
        <f t="shared" si="9"/>
        <v>0</v>
      </c>
      <c r="J34" s="13"/>
      <c r="K34" s="13" t="e">
        <f t="shared" si="10"/>
        <v>#DIV/0!</v>
      </c>
      <c r="L34" s="18" t="e">
        <f t="shared" si="11"/>
        <v>#DIV/0!</v>
      </c>
      <c r="M34" s="17" t="e">
        <f t="shared" si="12"/>
        <v>#DIV/0!</v>
      </c>
      <c r="N34" s="17" t="e">
        <f t="shared" si="13"/>
        <v>#DIV/0!</v>
      </c>
      <c r="O34" s="8"/>
      <c r="P34" s="8"/>
      <c r="S34">
        <f t="shared" si="14"/>
        <v>-0.13719999999999999</v>
      </c>
      <c r="T34">
        <f t="shared" si="15"/>
        <v>3.2899999999999999E-2</v>
      </c>
      <c r="U34">
        <f t="shared" si="16"/>
        <v>-6.8599999999999994E-2</v>
      </c>
      <c r="V34" s="9">
        <f t="shared" si="17"/>
        <v>0</v>
      </c>
      <c r="W34" s="13"/>
      <c r="X34" s="13"/>
      <c r="Y34" s="15"/>
      <c r="Z34" s="17">
        <f t="shared" si="18"/>
        <v>0.77642259999999996</v>
      </c>
      <c r="AA34" s="17">
        <f t="shared" si="19"/>
        <v>1.0220530000000001</v>
      </c>
      <c r="AB34" s="8"/>
      <c r="AC34" s="8"/>
      <c r="AD34" s="14"/>
      <c r="AE34" s="14"/>
      <c r="AF34">
        <f t="shared" si="59"/>
        <v>-0.13719999999999999</v>
      </c>
      <c r="AG34">
        <f t="shared" si="21"/>
        <v>3.2899999999999999E-2</v>
      </c>
      <c r="AH34">
        <f t="shared" si="22"/>
        <v>-6.8599999999999994E-2</v>
      </c>
      <c r="AI34" s="9">
        <f t="shared" si="23"/>
        <v>0</v>
      </c>
      <c r="AJ34" s="13">
        <f t="shared" si="60"/>
        <v>-0.13719999999999999</v>
      </c>
      <c r="AK34" s="13" t="e">
        <f t="shared" si="24"/>
        <v>#NUM!</v>
      </c>
      <c r="AL34" s="18">
        <f t="shared" si="61"/>
        <v>0</v>
      </c>
      <c r="AM34" s="2"/>
      <c r="AN34" s="2"/>
      <c r="AO34" s="8"/>
      <c r="AP34" s="8"/>
      <c r="AQ34" s="14"/>
      <c r="AR34" s="14"/>
      <c r="AS34" s="14"/>
      <c r="AT34" s="14"/>
      <c r="AU34" s="14"/>
      <c r="AV34" s="9">
        <f t="shared" si="25"/>
        <v>0</v>
      </c>
      <c r="AW34" s="13"/>
      <c r="AX34" s="13"/>
      <c r="AY34" s="15"/>
      <c r="AZ34" s="2"/>
      <c r="BA34" s="2"/>
      <c r="BB34">
        <f t="shared" si="5"/>
        <v>0</v>
      </c>
      <c r="BC34" s="8">
        <v>315</v>
      </c>
      <c r="BD34" s="5">
        <f t="shared" si="26"/>
        <v>7.793113276311181E-2</v>
      </c>
      <c r="BE34" s="5">
        <f t="shared" si="27"/>
        <v>0</v>
      </c>
      <c r="BF34" s="23">
        <f t="shared" si="28"/>
        <v>-0.1071</v>
      </c>
      <c r="BG34">
        <f t="shared" si="29"/>
        <v>3.2899999999999999E-2</v>
      </c>
      <c r="BH34">
        <f t="shared" si="30"/>
        <v>-6.8599999999999994E-2</v>
      </c>
      <c r="BI34">
        <f t="shared" si="31"/>
        <v>-5.57E-2</v>
      </c>
      <c r="BJ34">
        <f t="shared" si="32"/>
        <v>-9.8599999999999993E-2</v>
      </c>
      <c r="BK34">
        <f t="shared" si="33"/>
        <v>5.7099999999999998E-2</v>
      </c>
      <c r="BL34" s="22">
        <f t="shared" si="34"/>
        <v>-3.5700000000000003E-2</v>
      </c>
    </row>
    <row r="35" spans="2:64" x14ac:dyDescent="0.3">
      <c r="B35" s="8"/>
      <c r="C35" s="8"/>
      <c r="F35">
        <f t="shared" si="6"/>
        <v>-0.13719999999999999</v>
      </c>
      <c r="G35">
        <f t="shared" si="7"/>
        <v>3.2899999999999999E-2</v>
      </c>
      <c r="H35">
        <f t="shared" si="8"/>
        <v>-6.8599999999999994E-2</v>
      </c>
      <c r="I35" s="9">
        <f t="shared" si="9"/>
        <v>0</v>
      </c>
      <c r="J35" s="13"/>
      <c r="K35" s="13"/>
      <c r="L35" s="15"/>
      <c r="M35" s="17">
        <f t="shared" si="12"/>
        <v>0.77642259999999996</v>
      </c>
      <c r="N35" s="17">
        <f t="shared" si="13"/>
        <v>1.0220530000000001</v>
      </c>
      <c r="O35" s="8"/>
      <c r="P35" s="8"/>
      <c r="S35">
        <f t="shared" si="14"/>
        <v>-0.13719999999999999</v>
      </c>
      <c r="T35">
        <f t="shared" si="15"/>
        <v>3.2899999999999999E-2</v>
      </c>
      <c r="U35">
        <f t="shared" si="16"/>
        <v>-6.8599999999999994E-2</v>
      </c>
      <c r="V35" s="9">
        <f t="shared" si="17"/>
        <v>0</v>
      </c>
      <c r="W35" s="13"/>
      <c r="X35" s="13"/>
      <c r="Y35" s="15"/>
      <c r="Z35" s="17">
        <f t="shared" si="18"/>
        <v>0.77642259999999996</v>
      </c>
      <c r="AA35" s="17">
        <f t="shared" si="19"/>
        <v>1.0220530000000001</v>
      </c>
      <c r="AB35" s="8"/>
      <c r="AC35" s="8"/>
      <c r="AD35" s="14"/>
      <c r="AE35" s="14"/>
      <c r="AF35">
        <f t="shared" si="59"/>
        <v>-0.13719999999999999</v>
      </c>
      <c r="AG35">
        <f t="shared" si="21"/>
        <v>3.2899999999999999E-2</v>
      </c>
      <c r="AH35">
        <f t="shared" si="22"/>
        <v>-6.8599999999999994E-2</v>
      </c>
      <c r="AI35" s="9">
        <f t="shared" si="23"/>
        <v>0</v>
      </c>
      <c r="AJ35" s="13">
        <f t="shared" si="60"/>
        <v>-0.13719999999999999</v>
      </c>
      <c r="AK35" s="13" t="e">
        <f t="shared" si="24"/>
        <v>#NUM!</v>
      </c>
      <c r="AL35" s="18">
        <f t="shared" si="61"/>
        <v>0</v>
      </c>
      <c r="AM35" s="2"/>
      <c r="AN35" s="2"/>
      <c r="AO35" s="8"/>
      <c r="AP35" s="8"/>
      <c r="AQ35" s="14"/>
      <c r="AR35" s="14"/>
      <c r="AS35" s="14"/>
      <c r="AT35" s="14"/>
      <c r="AU35" s="14"/>
      <c r="AV35" s="9">
        <f t="shared" si="25"/>
        <v>0</v>
      </c>
      <c r="AW35" s="13"/>
      <c r="AX35" s="13"/>
      <c r="AY35" s="15"/>
      <c r="AZ35" s="2"/>
      <c r="BA35" s="2"/>
      <c r="BB35">
        <f t="shared" si="5"/>
        <v>0</v>
      </c>
      <c r="BC35" s="8">
        <v>315</v>
      </c>
      <c r="BD35" s="5">
        <f t="shared" si="26"/>
        <v>7.793113276311181E-2</v>
      </c>
      <c r="BE35" s="5">
        <f t="shared" si="27"/>
        <v>0</v>
      </c>
      <c r="BF35" s="23">
        <f t="shared" si="28"/>
        <v>-0.1071</v>
      </c>
      <c r="BG35">
        <f t="shared" si="29"/>
        <v>3.2899999999999999E-2</v>
      </c>
      <c r="BH35">
        <f t="shared" si="30"/>
        <v>-6.8599999999999994E-2</v>
      </c>
      <c r="BI35">
        <f t="shared" si="31"/>
        <v>-5.57E-2</v>
      </c>
      <c r="BJ35">
        <f t="shared" si="32"/>
        <v>-9.8599999999999993E-2</v>
      </c>
      <c r="BK35">
        <f t="shared" si="33"/>
        <v>5.7099999999999998E-2</v>
      </c>
      <c r="BL35" s="22">
        <f t="shared" si="34"/>
        <v>-3.5700000000000003E-2</v>
      </c>
    </row>
    <row r="36" spans="2:64" x14ac:dyDescent="0.3">
      <c r="B36" s="8"/>
      <c r="C36" s="8"/>
      <c r="F36">
        <f t="shared" si="6"/>
        <v>-0.13719999999999999</v>
      </c>
      <c r="G36">
        <f t="shared" si="7"/>
        <v>3.2899999999999999E-2</v>
      </c>
      <c r="H36">
        <f t="shared" si="8"/>
        <v>-6.8599999999999994E-2</v>
      </c>
      <c r="I36" s="9">
        <f t="shared" si="9"/>
        <v>0</v>
      </c>
      <c r="J36" s="13"/>
      <c r="K36" s="13"/>
      <c r="L36" s="15"/>
      <c r="M36" s="17">
        <f t="shared" si="12"/>
        <v>0.77642259999999996</v>
      </c>
      <c r="N36" s="17">
        <f t="shared" si="13"/>
        <v>1.0220530000000001</v>
      </c>
      <c r="O36" s="8"/>
      <c r="P36" s="8"/>
      <c r="S36">
        <f t="shared" si="14"/>
        <v>-0.13719999999999999</v>
      </c>
      <c r="T36">
        <f t="shared" si="15"/>
        <v>3.2899999999999999E-2</v>
      </c>
      <c r="U36">
        <f t="shared" si="16"/>
        <v>-6.8599999999999994E-2</v>
      </c>
      <c r="V36" s="9">
        <f t="shared" si="17"/>
        <v>0</v>
      </c>
      <c r="W36" s="13"/>
      <c r="X36" s="13"/>
      <c r="Y36" s="15"/>
      <c r="Z36" s="17">
        <f t="shared" si="18"/>
        <v>0.77642259999999996</v>
      </c>
      <c r="AA36" s="17">
        <f t="shared" si="19"/>
        <v>1.0220530000000001</v>
      </c>
      <c r="AB36" s="8"/>
      <c r="AC36" s="8"/>
      <c r="AD36" s="14"/>
      <c r="AE36" s="14"/>
      <c r="AF36">
        <f t="shared" si="59"/>
        <v>-0.13719999999999999</v>
      </c>
      <c r="AG36">
        <f t="shared" si="21"/>
        <v>3.2899999999999999E-2</v>
      </c>
      <c r="AH36">
        <f t="shared" si="22"/>
        <v>-6.8599999999999994E-2</v>
      </c>
      <c r="AI36" s="9">
        <f t="shared" si="23"/>
        <v>0</v>
      </c>
      <c r="AJ36" s="13">
        <f t="shared" si="60"/>
        <v>-0.13719999999999999</v>
      </c>
      <c r="AK36" s="13" t="e">
        <f t="shared" si="24"/>
        <v>#NUM!</v>
      </c>
      <c r="AL36" s="18">
        <f t="shared" si="61"/>
        <v>0</v>
      </c>
      <c r="AM36" s="2"/>
      <c r="AN36" s="2"/>
      <c r="AO36" s="8"/>
      <c r="AP36" s="8"/>
      <c r="AQ36" s="14"/>
      <c r="AR36" s="14"/>
      <c r="AS36" s="14"/>
      <c r="AT36" s="14"/>
      <c r="AU36" s="14"/>
      <c r="AV36" s="9">
        <f t="shared" si="25"/>
        <v>0</v>
      </c>
      <c r="AW36" s="13"/>
      <c r="AX36" s="13"/>
      <c r="AY36" s="15"/>
      <c r="AZ36" s="2"/>
      <c r="BA36" s="2"/>
      <c r="BB36">
        <f t="shared" si="5"/>
        <v>0</v>
      </c>
      <c r="BC36" s="8">
        <v>315</v>
      </c>
      <c r="BD36" s="5">
        <f t="shared" si="26"/>
        <v>7.793113276311181E-2</v>
      </c>
      <c r="BE36" s="5">
        <f t="shared" si="27"/>
        <v>0</v>
      </c>
      <c r="BF36" s="23">
        <f t="shared" si="28"/>
        <v>-0.1071</v>
      </c>
      <c r="BG36">
        <f t="shared" si="29"/>
        <v>3.2899999999999999E-2</v>
      </c>
      <c r="BH36">
        <f t="shared" si="30"/>
        <v>-6.8599999999999994E-2</v>
      </c>
      <c r="BI36">
        <f t="shared" si="31"/>
        <v>-5.57E-2</v>
      </c>
      <c r="BJ36">
        <f t="shared" si="32"/>
        <v>-9.8599999999999993E-2</v>
      </c>
      <c r="BK36">
        <f t="shared" si="33"/>
        <v>5.7099999999999998E-2</v>
      </c>
      <c r="BL36" s="22">
        <f t="shared" si="34"/>
        <v>-3.5700000000000003E-2</v>
      </c>
    </row>
    <row r="37" spans="2:64" x14ac:dyDescent="0.3">
      <c r="B37" s="8"/>
      <c r="C37" s="8"/>
      <c r="F37">
        <f t="shared" si="6"/>
        <v>-0.13719999999999999</v>
      </c>
      <c r="G37">
        <f t="shared" si="7"/>
        <v>3.2899999999999999E-2</v>
      </c>
      <c r="H37">
        <f t="shared" si="8"/>
        <v>-6.8599999999999994E-2</v>
      </c>
      <c r="I37" s="9">
        <f t="shared" si="9"/>
        <v>0</v>
      </c>
      <c r="J37" s="13"/>
      <c r="K37" s="13"/>
      <c r="L37" s="15"/>
      <c r="M37" s="17">
        <f t="shared" si="12"/>
        <v>0.77642259999999996</v>
      </c>
      <c r="N37" s="17">
        <f t="shared" si="13"/>
        <v>1.0220530000000001</v>
      </c>
      <c r="O37" s="8"/>
      <c r="P37" s="8"/>
      <c r="S37">
        <f t="shared" si="14"/>
        <v>-0.13719999999999999</v>
      </c>
      <c r="T37">
        <f t="shared" si="15"/>
        <v>3.2899999999999999E-2</v>
      </c>
      <c r="U37">
        <f t="shared" si="16"/>
        <v>-6.8599999999999994E-2</v>
      </c>
      <c r="V37" s="9">
        <f t="shared" si="17"/>
        <v>0</v>
      </c>
      <c r="W37" s="13"/>
      <c r="X37" s="13"/>
      <c r="Y37" s="15"/>
      <c r="Z37" s="17">
        <f t="shared" si="18"/>
        <v>0.77642259999999996</v>
      </c>
      <c r="AA37" s="17">
        <f t="shared" si="19"/>
        <v>1.0220530000000001</v>
      </c>
      <c r="AB37" s="8"/>
      <c r="AC37" s="8"/>
      <c r="AD37" s="14"/>
      <c r="AE37" s="14"/>
      <c r="AF37">
        <f t="shared" si="59"/>
        <v>-0.13719999999999999</v>
      </c>
      <c r="AG37">
        <f t="shared" si="21"/>
        <v>3.2899999999999999E-2</v>
      </c>
      <c r="AH37">
        <f t="shared" si="22"/>
        <v>-6.8599999999999994E-2</v>
      </c>
      <c r="AI37" s="9">
        <f t="shared" si="23"/>
        <v>0</v>
      </c>
      <c r="AJ37" s="13">
        <f t="shared" si="60"/>
        <v>-0.13719999999999999</v>
      </c>
      <c r="AK37" s="13" t="e">
        <f t="shared" si="24"/>
        <v>#NUM!</v>
      </c>
      <c r="AL37" s="18">
        <f t="shared" si="61"/>
        <v>0</v>
      </c>
      <c r="AM37" s="2"/>
      <c r="AN37" s="2"/>
      <c r="AO37" s="8"/>
      <c r="AP37" s="8"/>
      <c r="AQ37" s="14"/>
      <c r="AR37" s="14"/>
      <c r="AS37" s="14"/>
      <c r="AT37" s="14"/>
      <c r="AU37" s="14"/>
      <c r="AV37" s="9">
        <f t="shared" si="25"/>
        <v>0</v>
      </c>
      <c r="AW37" s="13"/>
      <c r="AX37" s="13"/>
      <c r="AY37" s="15"/>
      <c r="AZ37" s="2"/>
      <c r="BA37" s="2"/>
      <c r="BB37">
        <f t="shared" si="5"/>
        <v>0</v>
      </c>
      <c r="BC37" s="8">
        <v>315</v>
      </c>
      <c r="BD37" s="5">
        <f t="shared" si="26"/>
        <v>7.793113276311181E-2</v>
      </c>
      <c r="BE37" s="5">
        <f t="shared" si="27"/>
        <v>0</v>
      </c>
      <c r="BF37" s="23">
        <f t="shared" si="28"/>
        <v>-0.1071</v>
      </c>
      <c r="BG37">
        <f t="shared" si="29"/>
        <v>3.2899999999999999E-2</v>
      </c>
      <c r="BH37">
        <f t="shared" si="30"/>
        <v>-6.8599999999999994E-2</v>
      </c>
      <c r="BI37">
        <f t="shared" si="31"/>
        <v>-5.57E-2</v>
      </c>
      <c r="BJ37">
        <f t="shared" si="32"/>
        <v>-9.8599999999999993E-2</v>
      </c>
      <c r="BK37">
        <f t="shared" si="33"/>
        <v>5.7099999999999998E-2</v>
      </c>
      <c r="BL37" s="22">
        <f t="shared" si="34"/>
        <v>-3.5700000000000003E-2</v>
      </c>
    </row>
    <row r="38" spans="2:64" x14ac:dyDescent="0.3">
      <c r="B38" s="8"/>
      <c r="C38" s="8"/>
      <c r="F38">
        <f t="shared" si="6"/>
        <v>-0.13719999999999999</v>
      </c>
      <c r="G38">
        <f t="shared" si="7"/>
        <v>3.2899999999999999E-2</v>
      </c>
      <c r="H38">
        <f t="shared" si="8"/>
        <v>-6.8599999999999994E-2</v>
      </c>
      <c r="I38" s="9">
        <f t="shared" si="9"/>
        <v>0</v>
      </c>
      <c r="J38" s="13"/>
      <c r="K38" s="13"/>
      <c r="L38" s="15"/>
      <c r="M38" s="17">
        <f t="shared" si="12"/>
        <v>0.77642259999999996</v>
      </c>
      <c r="N38" s="17">
        <f t="shared" si="13"/>
        <v>1.0220530000000001</v>
      </c>
      <c r="O38" s="8"/>
      <c r="P38" s="8"/>
      <c r="S38">
        <f t="shared" si="14"/>
        <v>-0.13719999999999999</v>
      </c>
      <c r="T38">
        <f t="shared" si="15"/>
        <v>3.2899999999999999E-2</v>
      </c>
      <c r="U38">
        <f t="shared" si="16"/>
        <v>-6.8599999999999994E-2</v>
      </c>
      <c r="V38" s="9">
        <f t="shared" si="17"/>
        <v>0</v>
      </c>
      <c r="W38" s="13"/>
      <c r="X38" s="13"/>
      <c r="Y38" s="15"/>
      <c r="Z38" s="17">
        <f t="shared" si="18"/>
        <v>0.77642259999999996</v>
      </c>
      <c r="AA38" s="17">
        <f t="shared" si="19"/>
        <v>1.0220530000000001</v>
      </c>
      <c r="AB38" s="8"/>
      <c r="AC38" s="8"/>
      <c r="AD38" s="14"/>
      <c r="AE38" s="14"/>
      <c r="AF38">
        <f t="shared" si="59"/>
        <v>-0.13719999999999999</v>
      </c>
      <c r="AG38">
        <f t="shared" si="21"/>
        <v>3.2899999999999999E-2</v>
      </c>
      <c r="AH38">
        <f t="shared" si="22"/>
        <v>-6.8599999999999994E-2</v>
      </c>
      <c r="AI38" s="9">
        <f t="shared" si="23"/>
        <v>0</v>
      </c>
      <c r="AJ38" s="13">
        <f t="shared" si="60"/>
        <v>-0.13719999999999999</v>
      </c>
      <c r="AK38" s="13" t="e">
        <f t="shared" si="24"/>
        <v>#NUM!</v>
      </c>
      <c r="AL38" s="18">
        <f t="shared" si="61"/>
        <v>0</v>
      </c>
      <c r="AM38" s="2"/>
      <c r="AN38" s="2"/>
      <c r="AO38" s="8"/>
      <c r="AP38" s="8"/>
      <c r="AQ38" s="14"/>
      <c r="AR38" s="14"/>
      <c r="AS38" s="14"/>
      <c r="AT38" s="14"/>
      <c r="AU38" s="14"/>
      <c r="AV38" s="9">
        <f t="shared" si="25"/>
        <v>0</v>
      </c>
      <c r="AW38" s="13"/>
      <c r="AX38" s="13"/>
      <c r="AY38" s="15"/>
      <c r="AZ38" s="2"/>
      <c r="BA38" s="2"/>
      <c r="BB38">
        <f t="shared" si="5"/>
        <v>0</v>
      </c>
      <c r="BC38" s="8">
        <v>315</v>
      </c>
      <c r="BD38" s="5">
        <f t="shared" si="26"/>
        <v>7.793113276311181E-2</v>
      </c>
      <c r="BE38" s="5">
        <f t="shared" si="27"/>
        <v>0</v>
      </c>
      <c r="BF38" s="23">
        <f t="shared" si="28"/>
        <v>-0.1071</v>
      </c>
      <c r="BG38">
        <f t="shared" si="29"/>
        <v>3.2899999999999999E-2</v>
      </c>
      <c r="BH38">
        <f t="shared" si="30"/>
        <v>-6.8599999999999994E-2</v>
      </c>
      <c r="BI38">
        <f t="shared" si="31"/>
        <v>-5.57E-2</v>
      </c>
      <c r="BJ38">
        <f t="shared" si="32"/>
        <v>-9.8599999999999993E-2</v>
      </c>
      <c r="BK38">
        <f t="shared" si="33"/>
        <v>5.7099999999999998E-2</v>
      </c>
      <c r="BL38" s="22">
        <f t="shared" si="34"/>
        <v>-3.5700000000000003E-2</v>
      </c>
    </row>
    <row r="39" spans="2:64" x14ac:dyDescent="0.3">
      <c r="B39" s="8"/>
      <c r="C39" s="8"/>
      <c r="F39">
        <f t="shared" si="6"/>
        <v>-0.13719999999999999</v>
      </c>
      <c r="G39">
        <f t="shared" si="7"/>
        <v>3.2899999999999999E-2</v>
      </c>
      <c r="H39">
        <f t="shared" si="8"/>
        <v>-6.8599999999999994E-2</v>
      </c>
      <c r="I39" s="9">
        <f t="shared" si="9"/>
        <v>0</v>
      </c>
      <c r="J39" s="13"/>
      <c r="K39" s="13"/>
      <c r="L39" s="15"/>
      <c r="M39" s="17">
        <f t="shared" si="12"/>
        <v>0.77642259999999996</v>
      </c>
      <c r="N39" s="17">
        <f t="shared" si="13"/>
        <v>1.0220530000000001</v>
      </c>
      <c r="O39" s="8"/>
      <c r="P39" s="8"/>
      <c r="S39">
        <f t="shared" si="14"/>
        <v>-0.13719999999999999</v>
      </c>
      <c r="T39">
        <f t="shared" si="15"/>
        <v>3.2899999999999999E-2</v>
      </c>
      <c r="U39">
        <f t="shared" si="16"/>
        <v>-6.8599999999999994E-2</v>
      </c>
      <c r="V39" s="9">
        <f t="shared" si="17"/>
        <v>0</v>
      </c>
      <c r="W39" s="13"/>
      <c r="X39" s="13"/>
      <c r="Y39" s="15"/>
      <c r="Z39" s="17">
        <f t="shared" si="18"/>
        <v>0.77642259999999996</v>
      </c>
      <c r="AA39" s="17">
        <f t="shared" si="19"/>
        <v>1.0220530000000001</v>
      </c>
      <c r="AB39" s="8"/>
      <c r="AC39" s="8"/>
      <c r="AD39" s="14"/>
      <c r="AE39" s="14"/>
      <c r="AF39">
        <f t="shared" si="59"/>
        <v>-0.13719999999999999</v>
      </c>
      <c r="AG39">
        <f t="shared" si="21"/>
        <v>3.2899999999999999E-2</v>
      </c>
      <c r="AH39">
        <f t="shared" si="22"/>
        <v>-6.8599999999999994E-2</v>
      </c>
      <c r="AI39" s="9">
        <f t="shared" si="23"/>
        <v>0</v>
      </c>
      <c r="AJ39" s="13">
        <f t="shared" si="60"/>
        <v>-0.13719999999999999</v>
      </c>
      <c r="AK39" s="13" t="e">
        <f t="shared" si="24"/>
        <v>#NUM!</v>
      </c>
      <c r="AL39" s="18">
        <f t="shared" si="61"/>
        <v>0</v>
      </c>
      <c r="AM39" s="2"/>
      <c r="AN39" s="2"/>
      <c r="AO39" s="8"/>
      <c r="AP39" s="8"/>
      <c r="AQ39" s="14"/>
      <c r="AR39" s="14"/>
      <c r="AS39" s="14"/>
      <c r="AT39" s="14"/>
      <c r="AU39" s="14"/>
      <c r="AV39" s="9">
        <f t="shared" si="25"/>
        <v>0</v>
      </c>
      <c r="AW39" s="13"/>
      <c r="AX39" s="13"/>
      <c r="AY39" s="15"/>
      <c r="AZ39" s="2"/>
      <c r="BA39" s="2"/>
      <c r="BB39">
        <f t="shared" si="5"/>
        <v>0</v>
      </c>
      <c r="BC39" s="8">
        <v>315</v>
      </c>
      <c r="BD39" s="5">
        <f t="shared" si="26"/>
        <v>7.793113276311181E-2</v>
      </c>
      <c r="BE39" s="5">
        <f t="shared" si="27"/>
        <v>0</v>
      </c>
      <c r="BF39" s="23">
        <f t="shared" si="28"/>
        <v>-0.1071</v>
      </c>
      <c r="BG39">
        <f t="shared" si="29"/>
        <v>3.2899999999999999E-2</v>
      </c>
      <c r="BH39">
        <f t="shared" si="30"/>
        <v>-6.8599999999999994E-2</v>
      </c>
      <c r="BI39">
        <f t="shared" si="31"/>
        <v>-5.57E-2</v>
      </c>
      <c r="BJ39">
        <f t="shared" si="32"/>
        <v>-9.8599999999999993E-2</v>
      </c>
      <c r="BK39">
        <f t="shared" si="33"/>
        <v>5.7099999999999998E-2</v>
      </c>
      <c r="BL39" s="22">
        <f t="shared" si="34"/>
        <v>-3.5700000000000003E-2</v>
      </c>
    </row>
    <row r="40" spans="2:64" x14ac:dyDescent="0.3">
      <c r="B40" s="8"/>
      <c r="C40" s="8"/>
      <c r="F40">
        <f t="shared" si="6"/>
        <v>-0.13719999999999999</v>
      </c>
      <c r="G40">
        <f t="shared" si="7"/>
        <v>3.2899999999999999E-2</v>
      </c>
      <c r="H40">
        <f t="shared" si="8"/>
        <v>-6.8599999999999994E-2</v>
      </c>
      <c r="I40" s="9">
        <f t="shared" si="9"/>
        <v>0</v>
      </c>
      <c r="J40" s="13"/>
      <c r="K40" s="13"/>
      <c r="L40" s="15"/>
      <c r="M40" s="17">
        <f t="shared" si="12"/>
        <v>0.77642259999999996</v>
      </c>
      <c r="N40" s="17">
        <f t="shared" si="13"/>
        <v>1.0220530000000001</v>
      </c>
      <c r="O40" s="8"/>
      <c r="P40" s="8"/>
      <c r="S40">
        <f t="shared" si="14"/>
        <v>-0.13719999999999999</v>
      </c>
      <c r="T40">
        <f t="shared" si="15"/>
        <v>3.2899999999999999E-2</v>
      </c>
      <c r="U40">
        <f t="shared" si="16"/>
        <v>-6.8599999999999994E-2</v>
      </c>
      <c r="V40" s="9">
        <f t="shared" si="17"/>
        <v>0</v>
      </c>
      <c r="W40" s="13"/>
      <c r="X40" s="13"/>
      <c r="Y40" s="15"/>
      <c r="Z40" s="17">
        <f t="shared" si="18"/>
        <v>0.77642259999999996</v>
      </c>
      <c r="AA40" s="17">
        <f t="shared" si="19"/>
        <v>1.0220530000000001</v>
      </c>
      <c r="AB40" s="8"/>
      <c r="AC40" s="8"/>
      <c r="AD40" s="14"/>
      <c r="AE40" s="14"/>
      <c r="AF40">
        <f t="shared" si="59"/>
        <v>-0.13719999999999999</v>
      </c>
      <c r="AG40">
        <f t="shared" si="21"/>
        <v>3.2899999999999999E-2</v>
      </c>
      <c r="AH40">
        <f t="shared" si="22"/>
        <v>-6.8599999999999994E-2</v>
      </c>
      <c r="AI40" s="9">
        <f t="shared" si="23"/>
        <v>0</v>
      </c>
      <c r="AJ40" s="13">
        <f t="shared" si="60"/>
        <v>-0.13719999999999999</v>
      </c>
      <c r="AK40" s="13" t="e">
        <f t="shared" si="24"/>
        <v>#NUM!</v>
      </c>
      <c r="AL40" s="18">
        <f t="shared" si="61"/>
        <v>0</v>
      </c>
      <c r="AM40" s="2"/>
      <c r="AN40" s="2"/>
      <c r="AO40" s="8"/>
      <c r="AP40" s="8"/>
      <c r="AQ40" s="14"/>
      <c r="AR40" s="14"/>
      <c r="AS40" s="14"/>
      <c r="AT40" s="14"/>
      <c r="AU40" s="14"/>
      <c r="AV40" s="9">
        <f t="shared" si="25"/>
        <v>0</v>
      </c>
      <c r="AW40" s="13"/>
      <c r="AX40" s="13"/>
      <c r="AY40" s="15"/>
      <c r="AZ40" s="2"/>
      <c r="BA40" s="2"/>
      <c r="BB40">
        <f t="shared" si="5"/>
        <v>0</v>
      </c>
      <c r="BC40" s="8">
        <v>315</v>
      </c>
      <c r="BD40" s="5">
        <f t="shared" si="26"/>
        <v>7.793113276311181E-2</v>
      </c>
      <c r="BE40" s="5">
        <f t="shared" si="27"/>
        <v>0</v>
      </c>
      <c r="BF40" s="23">
        <f t="shared" si="28"/>
        <v>-0.1071</v>
      </c>
      <c r="BG40">
        <f t="shared" si="29"/>
        <v>3.2899999999999999E-2</v>
      </c>
      <c r="BH40">
        <f t="shared" si="30"/>
        <v>-6.8599999999999994E-2</v>
      </c>
      <c r="BI40">
        <f t="shared" si="31"/>
        <v>-5.57E-2</v>
      </c>
      <c r="BJ40">
        <f t="shared" si="32"/>
        <v>-9.8599999999999993E-2</v>
      </c>
      <c r="BK40">
        <f t="shared" si="33"/>
        <v>5.7099999999999998E-2</v>
      </c>
      <c r="BL40" s="22">
        <f t="shared" si="34"/>
        <v>-3.5700000000000003E-2</v>
      </c>
    </row>
    <row r="41" spans="2:64" x14ac:dyDescent="0.3">
      <c r="B41" s="8"/>
      <c r="C41" s="8"/>
      <c r="F41">
        <f t="shared" si="6"/>
        <v>-0.13719999999999999</v>
      </c>
      <c r="G41">
        <f t="shared" si="7"/>
        <v>3.2899999999999999E-2</v>
      </c>
      <c r="H41">
        <f t="shared" si="8"/>
        <v>-6.8599999999999994E-2</v>
      </c>
      <c r="I41" s="9">
        <f t="shared" si="9"/>
        <v>0</v>
      </c>
      <c r="J41" s="13"/>
      <c r="K41" s="13"/>
      <c r="L41" s="15"/>
      <c r="M41" s="17">
        <f t="shared" si="12"/>
        <v>0.77642259999999996</v>
      </c>
      <c r="N41" s="17">
        <f t="shared" si="13"/>
        <v>1.0220530000000001</v>
      </c>
      <c r="O41" s="8"/>
      <c r="P41" s="8"/>
      <c r="S41">
        <f t="shared" si="14"/>
        <v>-0.13719999999999999</v>
      </c>
      <c r="T41">
        <f t="shared" si="15"/>
        <v>3.2899999999999999E-2</v>
      </c>
      <c r="U41">
        <f t="shared" si="16"/>
        <v>-6.8599999999999994E-2</v>
      </c>
      <c r="V41" s="9">
        <f t="shared" si="17"/>
        <v>0</v>
      </c>
      <c r="W41" s="13"/>
      <c r="X41" s="13"/>
      <c r="Y41" s="15"/>
      <c r="Z41" s="17">
        <f t="shared" si="18"/>
        <v>0.77642259999999996</v>
      </c>
      <c r="AA41" s="17">
        <f t="shared" si="19"/>
        <v>1.0220530000000001</v>
      </c>
      <c r="AB41" s="8"/>
      <c r="AC41" s="8"/>
      <c r="AD41" s="14"/>
      <c r="AE41" s="14"/>
      <c r="AF41">
        <f t="shared" si="59"/>
        <v>-0.13719999999999999</v>
      </c>
      <c r="AG41">
        <f t="shared" si="21"/>
        <v>3.2899999999999999E-2</v>
      </c>
      <c r="AH41">
        <f t="shared" si="22"/>
        <v>-6.8599999999999994E-2</v>
      </c>
      <c r="AI41" s="9">
        <f t="shared" si="23"/>
        <v>0</v>
      </c>
      <c r="AJ41" s="13">
        <f t="shared" si="60"/>
        <v>-0.13719999999999999</v>
      </c>
      <c r="AK41" s="13" t="e">
        <f t="shared" si="24"/>
        <v>#NUM!</v>
      </c>
      <c r="AL41" s="18">
        <f t="shared" si="61"/>
        <v>0</v>
      </c>
      <c r="AM41" s="2"/>
      <c r="AN41" s="2"/>
      <c r="AO41" s="8"/>
      <c r="AP41" s="8"/>
      <c r="AQ41" s="14"/>
      <c r="AR41" s="14"/>
      <c r="AS41" s="14"/>
      <c r="AT41" s="14"/>
      <c r="AU41" s="14"/>
      <c r="AV41" s="9">
        <f t="shared" si="25"/>
        <v>0</v>
      </c>
      <c r="AW41" s="13"/>
      <c r="AX41" s="13"/>
      <c r="AY41" s="15"/>
      <c r="AZ41" s="2"/>
      <c r="BA41" s="2"/>
      <c r="BB41">
        <f t="shared" si="5"/>
        <v>0</v>
      </c>
      <c r="BC41" s="8">
        <v>315</v>
      </c>
      <c r="BD41" s="5">
        <f t="shared" si="26"/>
        <v>7.793113276311181E-2</v>
      </c>
      <c r="BE41" s="5">
        <f t="shared" si="27"/>
        <v>0</v>
      </c>
      <c r="BF41" s="23">
        <f t="shared" si="28"/>
        <v>-0.1071</v>
      </c>
      <c r="BG41">
        <f t="shared" si="29"/>
        <v>3.2899999999999999E-2</v>
      </c>
      <c r="BH41">
        <f t="shared" si="30"/>
        <v>-6.8599999999999994E-2</v>
      </c>
      <c r="BI41">
        <f t="shared" si="31"/>
        <v>-5.57E-2</v>
      </c>
      <c r="BJ41">
        <f t="shared" si="32"/>
        <v>-9.8599999999999993E-2</v>
      </c>
      <c r="BK41">
        <f t="shared" si="33"/>
        <v>5.7099999999999998E-2</v>
      </c>
      <c r="BL41" s="22">
        <f t="shared" si="34"/>
        <v>-3.5700000000000003E-2</v>
      </c>
    </row>
    <row r="42" spans="2:64" x14ac:dyDescent="0.3">
      <c r="B42" s="8"/>
      <c r="C42" s="8"/>
      <c r="F42">
        <f t="shared" si="6"/>
        <v>-0.13719999999999999</v>
      </c>
      <c r="G42">
        <f t="shared" si="7"/>
        <v>3.2899999999999999E-2</v>
      </c>
      <c r="H42">
        <f t="shared" si="8"/>
        <v>-6.8599999999999994E-2</v>
      </c>
      <c r="I42" s="9">
        <f t="shared" si="9"/>
        <v>0</v>
      </c>
      <c r="J42" s="13"/>
      <c r="K42" s="13"/>
      <c r="L42" s="15"/>
      <c r="M42" s="17">
        <f t="shared" si="12"/>
        <v>0.77642259999999996</v>
      </c>
      <c r="N42" s="17">
        <f t="shared" si="13"/>
        <v>1.0220530000000001</v>
      </c>
      <c r="O42" s="8"/>
      <c r="P42" s="8"/>
      <c r="S42">
        <f t="shared" si="14"/>
        <v>-0.13719999999999999</v>
      </c>
      <c r="T42">
        <f t="shared" si="15"/>
        <v>3.2899999999999999E-2</v>
      </c>
      <c r="U42">
        <f t="shared" si="16"/>
        <v>-6.8599999999999994E-2</v>
      </c>
      <c r="V42" s="9">
        <f t="shared" si="17"/>
        <v>0</v>
      </c>
      <c r="W42" s="13"/>
      <c r="X42" s="13"/>
      <c r="Y42" s="15"/>
      <c r="Z42" s="17">
        <f t="shared" si="18"/>
        <v>0.77642259999999996</v>
      </c>
      <c r="AA42" s="17">
        <f t="shared" si="19"/>
        <v>1.0220530000000001</v>
      </c>
      <c r="AB42" s="8"/>
      <c r="AC42" s="8"/>
      <c r="AD42" s="14"/>
      <c r="AE42" s="14"/>
      <c r="AF42">
        <f t="shared" si="59"/>
        <v>-0.13719999999999999</v>
      </c>
      <c r="AG42">
        <f t="shared" si="21"/>
        <v>3.2899999999999999E-2</v>
      </c>
      <c r="AH42">
        <f t="shared" si="22"/>
        <v>-6.8599999999999994E-2</v>
      </c>
      <c r="AI42" s="9">
        <f t="shared" si="23"/>
        <v>0</v>
      </c>
      <c r="AJ42" s="13">
        <f t="shared" si="60"/>
        <v>-0.13719999999999999</v>
      </c>
      <c r="AK42" s="13" t="e">
        <f t="shared" si="24"/>
        <v>#NUM!</v>
      </c>
      <c r="AL42" s="18">
        <f t="shared" si="61"/>
        <v>0</v>
      </c>
      <c r="AM42" s="2"/>
      <c r="AN42" s="2"/>
      <c r="AO42" s="8"/>
      <c r="AP42" s="8"/>
      <c r="AQ42" s="14"/>
      <c r="AR42" s="14"/>
      <c r="AS42" s="14"/>
      <c r="AT42" s="14"/>
      <c r="AU42" s="14"/>
      <c r="AV42" s="9">
        <f t="shared" si="25"/>
        <v>0</v>
      </c>
      <c r="AW42" s="13"/>
      <c r="AX42" s="13"/>
      <c r="AY42" s="15"/>
      <c r="AZ42" s="2"/>
      <c r="BA42" s="2"/>
      <c r="BB42">
        <f t="shared" si="5"/>
        <v>0</v>
      </c>
      <c r="BC42" s="8">
        <v>315</v>
      </c>
      <c r="BD42" s="5">
        <f t="shared" si="26"/>
        <v>7.793113276311181E-2</v>
      </c>
      <c r="BE42" s="5">
        <f t="shared" si="27"/>
        <v>0</v>
      </c>
      <c r="BF42" s="23">
        <f t="shared" si="28"/>
        <v>-0.1071</v>
      </c>
      <c r="BG42">
        <f t="shared" si="29"/>
        <v>3.2899999999999999E-2</v>
      </c>
      <c r="BH42">
        <f t="shared" si="30"/>
        <v>-6.8599999999999994E-2</v>
      </c>
      <c r="BI42">
        <f t="shared" si="31"/>
        <v>-5.57E-2</v>
      </c>
      <c r="BJ42">
        <f t="shared" si="32"/>
        <v>-9.8599999999999993E-2</v>
      </c>
      <c r="BK42">
        <f t="shared" si="33"/>
        <v>5.7099999999999998E-2</v>
      </c>
      <c r="BL42" s="22">
        <f t="shared" si="34"/>
        <v>-3.5700000000000003E-2</v>
      </c>
    </row>
    <row r="43" spans="2:64" x14ac:dyDescent="0.3">
      <c r="B43" s="8"/>
      <c r="C43" s="8"/>
      <c r="F43">
        <f t="shared" si="6"/>
        <v>-0.13719999999999999</v>
      </c>
      <c r="G43">
        <f t="shared" si="7"/>
        <v>3.2899999999999999E-2</v>
      </c>
      <c r="H43">
        <f t="shared" si="8"/>
        <v>-6.8599999999999994E-2</v>
      </c>
      <c r="I43" s="9">
        <f t="shared" si="9"/>
        <v>0</v>
      </c>
      <c r="J43" s="13"/>
      <c r="K43" s="13"/>
      <c r="L43" s="15"/>
      <c r="M43" s="17">
        <f t="shared" si="12"/>
        <v>0.77642259999999996</v>
      </c>
      <c r="N43" s="17">
        <f t="shared" si="13"/>
        <v>1.0220530000000001</v>
      </c>
      <c r="O43" s="8"/>
      <c r="P43" s="8"/>
      <c r="S43">
        <f t="shared" si="14"/>
        <v>-0.13719999999999999</v>
      </c>
      <c r="T43">
        <f t="shared" si="15"/>
        <v>3.2899999999999999E-2</v>
      </c>
      <c r="U43">
        <f t="shared" si="16"/>
        <v>-6.8599999999999994E-2</v>
      </c>
      <c r="V43" s="9">
        <f t="shared" si="17"/>
        <v>0</v>
      </c>
      <c r="W43" s="13"/>
      <c r="X43" s="13"/>
      <c r="Y43" s="15"/>
      <c r="Z43" s="17">
        <f t="shared" si="18"/>
        <v>0.77642259999999996</v>
      </c>
      <c r="AA43" s="17">
        <f t="shared" si="19"/>
        <v>1.0220530000000001</v>
      </c>
      <c r="AB43" s="8"/>
      <c r="AC43" s="8"/>
      <c r="AD43" s="14"/>
      <c r="AE43" s="14"/>
      <c r="AF43">
        <f t="shared" si="59"/>
        <v>-0.13719999999999999</v>
      </c>
      <c r="AG43">
        <f t="shared" si="21"/>
        <v>3.2899999999999999E-2</v>
      </c>
      <c r="AH43">
        <f t="shared" si="22"/>
        <v>-6.8599999999999994E-2</v>
      </c>
      <c r="AI43" s="9">
        <f t="shared" si="23"/>
        <v>0</v>
      </c>
      <c r="AJ43" s="13">
        <f t="shared" si="60"/>
        <v>-0.13719999999999999</v>
      </c>
      <c r="AK43" s="13" t="e">
        <f t="shared" si="24"/>
        <v>#NUM!</v>
      </c>
      <c r="AL43" s="18">
        <f t="shared" si="61"/>
        <v>0</v>
      </c>
      <c r="AM43" s="2"/>
      <c r="AN43" s="2"/>
      <c r="AO43" s="8"/>
      <c r="AP43" s="8"/>
      <c r="AQ43" s="14"/>
      <c r="AR43" s="14"/>
      <c r="AS43" s="14"/>
      <c r="AT43" s="14"/>
      <c r="AU43" s="14"/>
      <c r="AV43" s="9">
        <f t="shared" si="25"/>
        <v>0</v>
      </c>
      <c r="AW43" s="13"/>
      <c r="AX43" s="13"/>
      <c r="AY43" s="15"/>
      <c r="AZ43" s="2"/>
      <c r="BA43" s="2"/>
      <c r="BB43">
        <f t="shared" si="5"/>
        <v>0</v>
      </c>
      <c r="BC43" s="8">
        <v>315</v>
      </c>
      <c r="BD43" s="5">
        <f t="shared" si="26"/>
        <v>7.793113276311181E-2</v>
      </c>
      <c r="BE43" s="5">
        <f t="shared" si="27"/>
        <v>0</v>
      </c>
      <c r="BF43" s="23">
        <f t="shared" si="28"/>
        <v>-0.1071</v>
      </c>
      <c r="BG43">
        <f t="shared" si="29"/>
        <v>3.2899999999999999E-2</v>
      </c>
      <c r="BH43">
        <f t="shared" si="30"/>
        <v>-6.8599999999999994E-2</v>
      </c>
      <c r="BI43">
        <f t="shared" si="31"/>
        <v>-5.57E-2</v>
      </c>
      <c r="BJ43">
        <f t="shared" si="32"/>
        <v>-9.8599999999999993E-2</v>
      </c>
      <c r="BK43">
        <f t="shared" si="33"/>
        <v>5.7099999999999998E-2</v>
      </c>
      <c r="BL43" s="22">
        <f t="shared" si="34"/>
        <v>-3.5700000000000003E-2</v>
      </c>
    </row>
    <row r="44" spans="2:64" x14ac:dyDescent="0.3">
      <c r="B44" s="8"/>
      <c r="C44" s="8"/>
      <c r="F44">
        <f t="shared" si="6"/>
        <v>-0.13719999999999999</v>
      </c>
      <c r="G44">
        <f t="shared" si="7"/>
        <v>3.2899999999999999E-2</v>
      </c>
      <c r="H44">
        <f t="shared" si="8"/>
        <v>-6.8599999999999994E-2</v>
      </c>
      <c r="I44" s="9">
        <f t="shared" si="9"/>
        <v>0</v>
      </c>
      <c r="J44" s="13"/>
      <c r="K44" s="13"/>
      <c r="L44" s="15"/>
      <c r="M44" s="17">
        <f t="shared" si="12"/>
        <v>0.77642259999999996</v>
      </c>
      <c r="N44" s="17">
        <f t="shared" si="13"/>
        <v>1.0220530000000001</v>
      </c>
      <c r="O44" s="8"/>
      <c r="P44" s="8"/>
      <c r="S44">
        <f t="shared" si="14"/>
        <v>-0.13719999999999999</v>
      </c>
      <c r="T44">
        <f t="shared" si="15"/>
        <v>3.2899999999999999E-2</v>
      </c>
      <c r="U44">
        <f t="shared" si="16"/>
        <v>-6.8599999999999994E-2</v>
      </c>
      <c r="V44" s="9">
        <f t="shared" si="17"/>
        <v>0</v>
      </c>
      <c r="W44" s="13"/>
      <c r="X44" s="13"/>
      <c r="Y44" s="15"/>
      <c r="Z44" s="17">
        <f t="shared" si="18"/>
        <v>0.77642259999999996</v>
      </c>
      <c r="AA44" s="17">
        <f t="shared" si="19"/>
        <v>1.0220530000000001</v>
      </c>
      <c r="AB44" s="8"/>
      <c r="AC44" s="8"/>
      <c r="AD44" s="14"/>
      <c r="AE44" s="14"/>
      <c r="AF44">
        <f t="shared" si="59"/>
        <v>-0.13719999999999999</v>
      </c>
      <c r="AG44">
        <f t="shared" si="21"/>
        <v>3.2899999999999999E-2</v>
      </c>
      <c r="AH44">
        <f t="shared" si="22"/>
        <v>-6.8599999999999994E-2</v>
      </c>
      <c r="AI44" s="9">
        <f t="shared" si="23"/>
        <v>0</v>
      </c>
      <c r="AJ44" s="13">
        <f t="shared" si="60"/>
        <v>-0.13719999999999999</v>
      </c>
      <c r="AK44" s="13" t="e">
        <f t="shared" si="24"/>
        <v>#NUM!</v>
      </c>
      <c r="AL44" s="18">
        <f t="shared" si="61"/>
        <v>0</v>
      </c>
      <c r="AM44" s="2"/>
      <c r="AN44" s="2"/>
      <c r="AO44" s="8"/>
      <c r="AP44" s="8"/>
      <c r="AQ44" s="14"/>
      <c r="AR44" s="14"/>
      <c r="AS44" s="14"/>
      <c r="AT44" s="14"/>
      <c r="AU44" s="14"/>
      <c r="AV44" s="9">
        <f t="shared" si="25"/>
        <v>0</v>
      </c>
      <c r="AW44" s="13"/>
      <c r="AX44" s="13"/>
      <c r="AY44" s="15"/>
      <c r="AZ44" s="2"/>
      <c r="BA44" s="2"/>
      <c r="BB44">
        <f t="shared" si="5"/>
        <v>0</v>
      </c>
      <c r="BC44" s="8">
        <v>315</v>
      </c>
      <c r="BD44" s="5">
        <f t="shared" si="26"/>
        <v>7.793113276311181E-2</v>
      </c>
      <c r="BE44" s="5">
        <f t="shared" si="27"/>
        <v>0</v>
      </c>
      <c r="BF44" s="23">
        <f t="shared" si="28"/>
        <v>-0.1071</v>
      </c>
      <c r="BG44">
        <f t="shared" si="29"/>
        <v>3.2899999999999999E-2</v>
      </c>
      <c r="BH44">
        <f t="shared" si="30"/>
        <v>-6.8599999999999994E-2</v>
      </c>
      <c r="BI44">
        <f t="shared" si="31"/>
        <v>-5.57E-2</v>
      </c>
      <c r="BJ44">
        <f t="shared" si="32"/>
        <v>-9.8599999999999993E-2</v>
      </c>
      <c r="BK44">
        <f t="shared" si="33"/>
        <v>5.7099999999999998E-2</v>
      </c>
      <c r="BL44" s="22">
        <f t="shared" si="34"/>
        <v>-3.5700000000000003E-2</v>
      </c>
    </row>
    <row r="45" spans="2:64" x14ac:dyDescent="0.3">
      <c r="B45" s="8"/>
      <c r="C45" s="8"/>
      <c r="F45">
        <f t="shared" si="6"/>
        <v>-0.13719999999999999</v>
      </c>
      <c r="G45">
        <f t="shared" si="7"/>
        <v>3.2899999999999999E-2</v>
      </c>
      <c r="H45">
        <f t="shared" si="8"/>
        <v>-6.8599999999999994E-2</v>
      </c>
      <c r="I45" s="9">
        <f t="shared" si="9"/>
        <v>0</v>
      </c>
      <c r="J45" s="13"/>
      <c r="K45" s="13"/>
      <c r="L45" s="15"/>
      <c r="M45" s="17">
        <f t="shared" si="12"/>
        <v>0.77642259999999996</v>
      </c>
      <c r="N45" s="17">
        <f t="shared" si="13"/>
        <v>1.0220530000000001</v>
      </c>
      <c r="O45" s="8"/>
      <c r="P45" s="8"/>
      <c r="S45">
        <f t="shared" si="14"/>
        <v>-0.13719999999999999</v>
      </c>
      <c r="T45">
        <f t="shared" si="15"/>
        <v>3.2899999999999999E-2</v>
      </c>
      <c r="U45">
        <f t="shared" si="16"/>
        <v>-6.8599999999999994E-2</v>
      </c>
      <c r="V45" s="9">
        <f t="shared" si="17"/>
        <v>0</v>
      </c>
      <c r="W45" s="13"/>
      <c r="X45" s="13"/>
      <c r="Y45" s="15"/>
      <c r="Z45" s="17">
        <f t="shared" si="18"/>
        <v>0.77642259999999996</v>
      </c>
      <c r="AA45" s="17">
        <f t="shared" si="19"/>
        <v>1.0220530000000001</v>
      </c>
      <c r="AB45" s="8"/>
      <c r="AC45" s="8"/>
      <c r="AD45" s="14"/>
      <c r="AE45" s="14"/>
      <c r="AF45">
        <f t="shared" si="59"/>
        <v>-0.13719999999999999</v>
      </c>
      <c r="AG45">
        <f t="shared" si="21"/>
        <v>3.2899999999999999E-2</v>
      </c>
      <c r="AH45">
        <f t="shared" si="22"/>
        <v>-6.8599999999999994E-2</v>
      </c>
      <c r="AI45" s="9">
        <f t="shared" si="23"/>
        <v>0</v>
      </c>
      <c r="AJ45" s="13">
        <f t="shared" si="60"/>
        <v>-0.13719999999999999</v>
      </c>
      <c r="AK45" s="13" t="e">
        <f t="shared" si="24"/>
        <v>#NUM!</v>
      </c>
      <c r="AL45" s="18">
        <f t="shared" si="61"/>
        <v>0</v>
      </c>
      <c r="AM45" s="2"/>
      <c r="AN45" s="2"/>
      <c r="AO45" s="8"/>
      <c r="AP45" s="8"/>
      <c r="AQ45" s="14"/>
      <c r="AR45" s="14"/>
      <c r="AS45" s="14"/>
      <c r="AT45" s="14"/>
      <c r="AU45" s="14"/>
      <c r="AV45" s="9">
        <f t="shared" si="25"/>
        <v>0</v>
      </c>
      <c r="AW45" s="13"/>
      <c r="AX45" s="13"/>
      <c r="AY45" s="15"/>
      <c r="AZ45" s="2"/>
      <c r="BA45" s="2"/>
      <c r="BB45">
        <f t="shared" si="5"/>
        <v>0</v>
      </c>
      <c r="BC45" s="8">
        <v>315</v>
      </c>
      <c r="BD45" s="5">
        <f t="shared" si="26"/>
        <v>7.793113276311181E-2</v>
      </c>
      <c r="BE45" s="5">
        <f t="shared" si="27"/>
        <v>0</v>
      </c>
      <c r="BF45" s="23">
        <f t="shared" si="28"/>
        <v>-0.1071</v>
      </c>
      <c r="BG45">
        <f t="shared" si="29"/>
        <v>3.2899999999999999E-2</v>
      </c>
      <c r="BH45">
        <f t="shared" si="30"/>
        <v>-6.8599999999999994E-2</v>
      </c>
      <c r="BI45">
        <f t="shared" si="31"/>
        <v>-5.57E-2</v>
      </c>
      <c r="BJ45">
        <f t="shared" si="32"/>
        <v>-9.8599999999999993E-2</v>
      </c>
      <c r="BK45">
        <f t="shared" si="33"/>
        <v>5.7099999999999998E-2</v>
      </c>
      <c r="BL45" s="22">
        <f t="shared" si="34"/>
        <v>-3.5700000000000003E-2</v>
      </c>
    </row>
    <row r="46" spans="2:64" x14ac:dyDescent="0.3">
      <c r="B46" s="8"/>
      <c r="C46" s="8"/>
      <c r="F46">
        <f t="shared" si="6"/>
        <v>-0.13719999999999999</v>
      </c>
      <c r="G46">
        <f t="shared" si="7"/>
        <v>3.2899999999999999E-2</v>
      </c>
      <c r="H46">
        <f t="shared" si="8"/>
        <v>-6.8599999999999994E-2</v>
      </c>
      <c r="I46" s="9">
        <f t="shared" si="9"/>
        <v>0</v>
      </c>
      <c r="J46" s="13"/>
      <c r="K46" s="13"/>
      <c r="L46" s="15"/>
      <c r="M46" s="17">
        <f t="shared" si="12"/>
        <v>0.77642259999999996</v>
      </c>
      <c r="N46" s="17">
        <f t="shared" si="13"/>
        <v>1.0220530000000001</v>
      </c>
      <c r="O46" s="8"/>
      <c r="P46" s="8"/>
      <c r="S46">
        <f t="shared" si="14"/>
        <v>-0.13719999999999999</v>
      </c>
      <c r="T46">
        <f t="shared" si="15"/>
        <v>3.2899999999999999E-2</v>
      </c>
      <c r="U46">
        <f t="shared" si="16"/>
        <v>-6.8599999999999994E-2</v>
      </c>
      <c r="V46" s="9">
        <f t="shared" si="17"/>
        <v>0</v>
      </c>
      <c r="W46" s="13"/>
      <c r="X46" s="13"/>
      <c r="Y46" s="15"/>
      <c r="Z46" s="17">
        <f t="shared" si="18"/>
        <v>0.77642259999999996</v>
      </c>
      <c r="AA46" s="17">
        <f t="shared" si="19"/>
        <v>1.0220530000000001</v>
      </c>
      <c r="AB46" s="8"/>
      <c r="AC46" s="8"/>
      <c r="AD46" s="14"/>
      <c r="AE46" s="14"/>
      <c r="AF46">
        <f t="shared" si="59"/>
        <v>-0.13719999999999999</v>
      </c>
      <c r="AG46">
        <f t="shared" si="21"/>
        <v>3.2899999999999999E-2</v>
      </c>
      <c r="AH46">
        <f t="shared" si="22"/>
        <v>-6.8599999999999994E-2</v>
      </c>
      <c r="AI46" s="9">
        <f t="shared" si="23"/>
        <v>0</v>
      </c>
      <c r="AJ46" s="13">
        <f t="shared" si="60"/>
        <v>-0.13719999999999999</v>
      </c>
      <c r="AK46" s="13" t="e">
        <f t="shared" si="24"/>
        <v>#NUM!</v>
      </c>
      <c r="AL46" s="18">
        <f t="shared" si="61"/>
        <v>0</v>
      </c>
      <c r="AM46" s="2"/>
      <c r="AN46" s="2"/>
      <c r="AO46" s="8"/>
      <c r="AP46" s="8"/>
      <c r="AQ46" s="14"/>
      <c r="AR46" s="14"/>
      <c r="AS46" s="14"/>
      <c r="AT46" s="14"/>
      <c r="AU46" s="14"/>
      <c r="AV46" s="9">
        <f t="shared" si="25"/>
        <v>0</v>
      </c>
      <c r="AW46" s="13"/>
      <c r="AX46" s="13"/>
      <c r="AY46" s="15"/>
      <c r="AZ46" s="2"/>
      <c r="BA46" s="2"/>
      <c r="BB46">
        <f t="shared" si="5"/>
        <v>0</v>
      </c>
      <c r="BC46" s="8">
        <v>315</v>
      </c>
      <c r="BD46" s="5">
        <f t="shared" si="26"/>
        <v>7.793113276311181E-2</v>
      </c>
      <c r="BE46" s="5">
        <f t="shared" si="27"/>
        <v>0</v>
      </c>
      <c r="BF46" s="23">
        <f t="shared" si="28"/>
        <v>-0.1071</v>
      </c>
      <c r="BG46">
        <f t="shared" si="29"/>
        <v>3.2899999999999999E-2</v>
      </c>
      <c r="BH46">
        <f t="shared" si="30"/>
        <v>-6.8599999999999994E-2</v>
      </c>
      <c r="BI46">
        <f t="shared" si="31"/>
        <v>-5.57E-2</v>
      </c>
      <c r="BJ46">
        <f t="shared" si="32"/>
        <v>-9.8599999999999993E-2</v>
      </c>
      <c r="BK46">
        <f t="shared" si="33"/>
        <v>5.7099999999999998E-2</v>
      </c>
      <c r="BL46" s="22">
        <f t="shared" si="34"/>
        <v>-3.5700000000000003E-2</v>
      </c>
    </row>
    <row r="47" spans="2:64" x14ac:dyDescent="0.3">
      <c r="B47" s="8"/>
      <c r="C47" s="8"/>
      <c r="F47">
        <f t="shared" si="6"/>
        <v>-0.13719999999999999</v>
      </c>
      <c r="G47">
        <f t="shared" si="7"/>
        <v>3.2899999999999999E-2</v>
      </c>
      <c r="H47">
        <f t="shared" si="8"/>
        <v>-6.8599999999999994E-2</v>
      </c>
      <c r="I47" s="9">
        <f t="shared" si="9"/>
        <v>0</v>
      </c>
      <c r="J47" s="13"/>
      <c r="K47" s="13"/>
      <c r="L47" s="15"/>
      <c r="M47" s="17">
        <f t="shared" si="12"/>
        <v>0.77642259999999996</v>
      </c>
      <c r="N47" s="17">
        <f t="shared" si="13"/>
        <v>1.0220530000000001</v>
      </c>
      <c r="O47" s="8"/>
      <c r="P47" s="8"/>
      <c r="S47">
        <f t="shared" si="14"/>
        <v>-0.13719999999999999</v>
      </c>
      <c r="T47">
        <f t="shared" si="15"/>
        <v>3.2899999999999999E-2</v>
      </c>
      <c r="U47">
        <f t="shared" si="16"/>
        <v>-6.8599999999999994E-2</v>
      </c>
      <c r="V47" s="9">
        <f t="shared" si="17"/>
        <v>0</v>
      </c>
      <c r="W47" s="13"/>
      <c r="X47" s="13"/>
      <c r="Y47" s="15"/>
      <c r="Z47" s="17">
        <f t="shared" si="18"/>
        <v>0.77642259999999996</v>
      </c>
      <c r="AA47" s="17">
        <f t="shared" si="19"/>
        <v>1.0220530000000001</v>
      </c>
      <c r="AB47" s="8"/>
      <c r="AC47" s="8"/>
      <c r="AD47" s="14"/>
      <c r="AE47" s="14"/>
      <c r="AF47">
        <f t="shared" si="59"/>
        <v>-0.13719999999999999</v>
      </c>
      <c r="AG47">
        <f t="shared" si="21"/>
        <v>3.2899999999999999E-2</v>
      </c>
      <c r="AH47">
        <f t="shared" si="22"/>
        <v>-6.8599999999999994E-2</v>
      </c>
      <c r="AI47" s="9">
        <f t="shared" si="23"/>
        <v>0</v>
      </c>
      <c r="AJ47" s="13">
        <f t="shared" si="60"/>
        <v>-0.13719999999999999</v>
      </c>
      <c r="AK47" s="13" t="e">
        <f t="shared" si="24"/>
        <v>#NUM!</v>
      </c>
      <c r="AL47" s="18">
        <f t="shared" si="61"/>
        <v>0</v>
      </c>
      <c r="AM47" s="2"/>
      <c r="AN47" s="2"/>
      <c r="AO47" s="8"/>
      <c r="AP47" s="8"/>
      <c r="AQ47" s="14"/>
      <c r="AR47" s="14"/>
      <c r="AS47" s="14"/>
      <c r="AT47" s="14"/>
      <c r="AU47" s="14"/>
      <c r="AV47" s="9">
        <f t="shared" si="25"/>
        <v>0</v>
      </c>
      <c r="AW47" s="13"/>
      <c r="AX47" s="13"/>
      <c r="AY47" s="15"/>
      <c r="AZ47" s="2"/>
      <c r="BA47" s="2"/>
      <c r="BB47">
        <f t="shared" si="5"/>
        <v>0</v>
      </c>
      <c r="BC47" s="8">
        <v>315</v>
      </c>
      <c r="BD47" s="5">
        <f t="shared" si="26"/>
        <v>7.793113276311181E-2</v>
      </c>
      <c r="BE47" s="5">
        <f t="shared" si="27"/>
        <v>0</v>
      </c>
      <c r="BF47" s="23">
        <f t="shared" si="28"/>
        <v>-0.1071</v>
      </c>
      <c r="BG47">
        <f t="shared" si="29"/>
        <v>3.2899999999999999E-2</v>
      </c>
      <c r="BH47">
        <f t="shared" si="30"/>
        <v>-6.8599999999999994E-2</v>
      </c>
      <c r="BI47">
        <f t="shared" si="31"/>
        <v>-5.57E-2</v>
      </c>
      <c r="BJ47">
        <f t="shared" si="32"/>
        <v>-9.8599999999999993E-2</v>
      </c>
      <c r="BK47">
        <f t="shared" si="33"/>
        <v>5.7099999999999998E-2</v>
      </c>
      <c r="BL47" s="22">
        <f t="shared" si="34"/>
        <v>-3.5700000000000003E-2</v>
      </c>
    </row>
    <row r="48" spans="2:64" x14ac:dyDescent="0.3">
      <c r="B48" s="8"/>
      <c r="C48" s="8"/>
      <c r="F48">
        <f t="shared" si="6"/>
        <v>-0.13719999999999999</v>
      </c>
      <c r="G48">
        <f t="shared" si="7"/>
        <v>3.2899999999999999E-2</v>
      </c>
      <c r="H48">
        <f t="shared" si="8"/>
        <v>-6.8599999999999994E-2</v>
      </c>
      <c r="I48" s="9">
        <f t="shared" si="9"/>
        <v>0</v>
      </c>
      <c r="J48" s="13"/>
      <c r="K48" s="13"/>
      <c r="L48" s="15"/>
      <c r="M48" s="17">
        <f t="shared" si="12"/>
        <v>0.77642259999999996</v>
      </c>
      <c r="N48" s="17">
        <f t="shared" si="13"/>
        <v>1.0220530000000001</v>
      </c>
      <c r="O48" s="8"/>
      <c r="P48" s="8"/>
      <c r="S48">
        <f t="shared" si="14"/>
        <v>-0.13719999999999999</v>
      </c>
      <c r="T48">
        <f t="shared" si="15"/>
        <v>3.2899999999999999E-2</v>
      </c>
      <c r="U48">
        <f t="shared" si="16"/>
        <v>-6.8599999999999994E-2</v>
      </c>
      <c r="V48" s="9">
        <f t="shared" si="17"/>
        <v>0</v>
      </c>
      <c r="W48" s="13"/>
      <c r="X48" s="13"/>
      <c r="Y48" s="15"/>
      <c r="Z48" s="17">
        <f t="shared" si="18"/>
        <v>0.77642259999999996</v>
      </c>
      <c r="AA48" s="17">
        <f t="shared" si="19"/>
        <v>1.0220530000000001</v>
      </c>
      <c r="AB48" s="8"/>
      <c r="AC48" s="8"/>
      <c r="AD48" s="14"/>
      <c r="AE48" s="14"/>
      <c r="AF48">
        <f t="shared" si="59"/>
        <v>-0.13719999999999999</v>
      </c>
      <c r="AG48">
        <f t="shared" si="21"/>
        <v>3.2899999999999999E-2</v>
      </c>
      <c r="AH48">
        <f t="shared" si="22"/>
        <v>-6.8599999999999994E-2</v>
      </c>
      <c r="AI48" s="9">
        <f t="shared" si="23"/>
        <v>0</v>
      </c>
      <c r="AJ48" s="13">
        <f t="shared" si="60"/>
        <v>-0.13719999999999999</v>
      </c>
      <c r="AK48" s="13" t="e">
        <f t="shared" si="24"/>
        <v>#NUM!</v>
      </c>
      <c r="AL48" s="18">
        <f t="shared" si="61"/>
        <v>0</v>
      </c>
      <c r="AM48" s="2"/>
      <c r="AN48" s="2"/>
      <c r="AO48" s="8"/>
      <c r="AP48" s="8"/>
      <c r="AQ48" s="14"/>
      <c r="AR48" s="14"/>
      <c r="AS48" s="14"/>
      <c r="AT48" s="14"/>
      <c r="AU48" s="14"/>
      <c r="AV48" s="9">
        <f t="shared" si="25"/>
        <v>0</v>
      </c>
      <c r="AW48" s="13"/>
      <c r="AX48" s="13"/>
      <c r="AY48" s="15"/>
      <c r="AZ48" s="2"/>
      <c r="BA48" s="2"/>
      <c r="BB48">
        <f t="shared" ref="BB48:BB79" si="62">B48+O48+AB48+AO48</f>
        <v>0</v>
      </c>
      <c r="BC48" s="8">
        <v>315</v>
      </c>
      <c r="BD48" s="5">
        <f t="shared" si="26"/>
        <v>7.793113276311181E-2</v>
      </c>
      <c r="BE48" s="5">
        <f t="shared" si="27"/>
        <v>0</v>
      </c>
      <c r="BF48" s="23">
        <f t="shared" si="28"/>
        <v>-0.1071</v>
      </c>
      <c r="BG48">
        <f t="shared" si="29"/>
        <v>3.2899999999999999E-2</v>
      </c>
      <c r="BH48">
        <f t="shared" si="30"/>
        <v>-6.8599999999999994E-2</v>
      </c>
      <c r="BI48">
        <f t="shared" si="31"/>
        <v>-5.57E-2</v>
      </c>
      <c r="BJ48">
        <f t="shared" si="32"/>
        <v>-9.8599999999999993E-2</v>
      </c>
      <c r="BK48">
        <f t="shared" si="33"/>
        <v>5.7099999999999998E-2</v>
      </c>
      <c r="BL48" s="22">
        <f t="shared" si="34"/>
        <v>-3.5700000000000003E-2</v>
      </c>
    </row>
    <row r="49" spans="2:64" x14ac:dyDescent="0.3">
      <c r="B49" s="8"/>
      <c r="C49" s="8"/>
      <c r="F49">
        <f t="shared" si="6"/>
        <v>-0.13719999999999999</v>
      </c>
      <c r="G49">
        <f t="shared" si="7"/>
        <v>3.2899999999999999E-2</v>
      </c>
      <c r="H49">
        <f t="shared" si="8"/>
        <v>-6.8599999999999994E-2</v>
      </c>
      <c r="I49" s="9">
        <f t="shared" si="9"/>
        <v>0</v>
      </c>
      <c r="J49" s="13"/>
      <c r="K49" s="13"/>
      <c r="L49" s="15"/>
      <c r="M49" s="17">
        <f t="shared" si="12"/>
        <v>0.77642259999999996</v>
      </c>
      <c r="N49" s="17">
        <f t="shared" si="13"/>
        <v>1.0220530000000001</v>
      </c>
      <c r="O49" s="8"/>
      <c r="P49" s="8"/>
      <c r="S49">
        <f t="shared" si="14"/>
        <v>-0.13719999999999999</v>
      </c>
      <c r="T49">
        <f t="shared" si="15"/>
        <v>3.2899999999999999E-2</v>
      </c>
      <c r="U49">
        <f t="shared" si="16"/>
        <v>-6.8599999999999994E-2</v>
      </c>
      <c r="V49" s="9">
        <f t="shared" si="17"/>
        <v>0</v>
      </c>
      <c r="W49" s="13"/>
      <c r="X49" s="13"/>
      <c r="Y49" s="15"/>
      <c r="Z49" s="17">
        <f t="shared" si="18"/>
        <v>0.77642259999999996</v>
      </c>
      <c r="AA49" s="17">
        <f t="shared" si="19"/>
        <v>1.0220530000000001</v>
      </c>
      <c r="AB49" s="8"/>
      <c r="AC49" s="8"/>
      <c r="AD49" s="14"/>
      <c r="AE49" s="14"/>
      <c r="AF49">
        <f t="shared" si="59"/>
        <v>-0.13719999999999999</v>
      </c>
      <c r="AG49">
        <f t="shared" si="21"/>
        <v>3.2899999999999999E-2</v>
      </c>
      <c r="AH49">
        <f t="shared" si="22"/>
        <v>-6.8599999999999994E-2</v>
      </c>
      <c r="AI49" s="9">
        <f t="shared" si="23"/>
        <v>0</v>
      </c>
      <c r="AJ49" s="13">
        <f t="shared" si="60"/>
        <v>-0.13719999999999999</v>
      </c>
      <c r="AK49" s="13" t="e">
        <f t="shared" si="24"/>
        <v>#NUM!</v>
      </c>
      <c r="AL49" s="18">
        <f t="shared" si="61"/>
        <v>0</v>
      </c>
      <c r="AM49" s="2"/>
      <c r="AN49" s="2"/>
      <c r="AO49" s="8"/>
      <c r="AP49" s="8"/>
      <c r="AQ49" s="14"/>
      <c r="AR49" s="14"/>
      <c r="AS49" s="14"/>
      <c r="AT49" s="14"/>
      <c r="AU49" s="14"/>
      <c r="AV49" s="9">
        <f t="shared" si="25"/>
        <v>0</v>
      </c>
      <c r="AW49" s="13"/>
      <c r="AX49" s="13"/>
      <c r="AY49" s="15"/>
      <c r="AZ49" s="2"/>
      <c r="BA49" s="2"/>
      <c r="BB49">
        <f t="shared" si="62"/>
        <v>0</v>
      </c>
      <c r="BC49" s="8">
        <v>315</v>
      </c>
      <c r="BD49" s="5">
        <f t="shared" si="26"/>
        <v>7.793113276311181E-2</v>
      </c>
      <c r="BE49" s="5">
        <f t="shared" si="27"/>
        <v>0</v>
      </c>
      <c r="BF49" s="23">
        <f t="shared" si="28"/>
        <v>-0.1071</v>
      </c>
      <c r="BG49">
        <f t="shared" si="29"/>
        <v>3.2899999999999999E-2</v>
      </c>
      <c r="BH49">
        <f t="shared" si="30"/>
        <v>-6.8599999999999994E-2</v>
      </c>
      <c r="BI49">
        <f t="shared" si="31"/>
        <v>-5.57E-2</v>
      </c>
      <c r="BJ49">
        <f t="shared" si="32"/>
        <v>-9.8599999999999993E-2</v>
      </c>
      <c r="BK49">
        <f t="shared" si="33"/>
        <v>5.7099999999999998E-2</v>
      </c>
      <c r="BL49" s="22">
        <f t="shared" si="34"/>
        <v>-3.5700000000000003E-2</v>
      </c>
    </row>
    <row r="50" spans="2:64" x14ac:dyDescent="0.3">
      <c r="B50" s="8"/>
      <c r="C50" s="8"/>
      <c r="F50">
        <f t="shared" si="6"/>
        <v>-0.13719999999999999</v>
      </c>
      <c r="G50">
        <f t="shared" si="7"/>
        <v>3.2899999999999999E-2</v>
      </c>
      <c r="H50">
        <f t="shared" si="8"/>
        <v>-6.8599999999999994E-2</v>
      </c>
      <c r="I50" s="9">
        <f t="shared" si="9"/>
        <v>0</v>
      </c>
      <c r="J50" s="13"/>
      <c r="K50" s="13"/>
      <c r="L50" s="15"/>
      <c r="M50" s="17">
        <f t="shared" si="12"/>
        <v>0.77642259999999996</v>
      </c>
      <c r="N50" s="17">
        <f t="shared" si="13"/>
        <v>1.0220530000000001</v>
      </c>
      <c r="O50" s="8"/>
      <c r="P50" s="8"/>
      <c r="S50">
        <f t="shared" si="14"/>
        <v>-0.13719999999999999</v>
      </c>
      <c r="T50">
        <f t="shared" si="15"/>
        <v>3.2899999999999999E-2</v>
      </c>
      <c r="U50">
        <f t="shared" si="16"/>
        <v>-6.8599999999999994E-2</v>
      </c>
      <c r="V50" s="9">
        <f t="shared" si="17"/>
        <v>0</v>
      </c>
      <c r="W50" s="13"/>
      <c r="X50" s="13"/>
      <c r="Y50" s="15"/>
      <c r="Z50" s="17">
        <f t="shared" si="18"/>
        <v>0.77642259999999996</v>
      </c>
      <c r="AA50" s="17">
        <f t="shared" si="19"/>
        <v>1.0220530000000001</v>
      </c>
      <c r="AB50" s="8"/>
      <c r="AC50" s="8"/>
      <c r="AD50" s="14"/>
      <c r="AE50" s="14"/>
      <c r="AF50">
        <f t="shared" si="59"/>
        <v>-0.13719999999999999</v>
      </c>
      <c r="AG50">
        <f t="shared" si="21"/>
        <v>3.2899999999999999E-2</v>
      </c>
      <c r="AH50">
        <f t="shared" si="22"/>
        <v>-6.8599999999999994E-2</v>
      </c>
      <c r="AI50" s="9">
        <f t="shared" si="23"/>
        <v>0</v>
      </c>
      <c r="AJ50" s="13">
        <f t="shared" si="60"/>
        <v>-0.13719999999999999</v>
      </c>
      <c r="AK50" s="13" t="e">
        <f t="shared" si="24"/>
        <v>#NUM!</v>
      </c>
      <c r="AL50" s="18">
        <f t="shared" si="61"/>
        <v>0</v>
      </c>
      <c r="AM50" s="2"/>
      <c r="AN50" s="2"/>
      <c r="AO50" s="8"/>
      <c r="AP50" s="8"/>
      <c r="AQ50" s="14"/>
      <c r="AR50" s="14"/>
      <c r="AS50" s="14"/>
      <c r="AT50" s="14"/>
      <c r="AU50" s="14"/>
      <c r="AV50" s="9">
        <f t="shared" si="25"/>
        <v>0</v>
      </c>
      <c r="AW50" s="13"/>
      <c r="AX50" s="13"/>
      <c r="AY50" s="15"/>
      <c r="AZ50" s="2"/>
      <c r="BA50" s="2"/>
      <c r="BB50">
        <f t="shared" si="62"/>
        <v>0</v>
      </c>
      <c r="BC50" s="8">
        <v>315</v>
      </c>
      <c r="BD50" s="5">
        <f t="shared" si="26"/>
        <v>7.793113276311181E-2</v>
      </c>
      <c r="BE50" s="5">
        <f t="shared" si="27"/>
        <v>0</v>
      </c>
      <c r="BF50" s="23">
        <f t="shared" si="28"/>
        <v>-0.1071</v>
      </c>
      <c r="BG50">
        <f t="shared" si="29"/>
        <v>3.2899999999999999E-2</v>
      </c>
      <c r="BH50">
        <f t="shared" si="30"/>
        <v>-6.8599999999999994E-2</v>
      </c>
      <c r="BI50">
        <f t="shared" si="31"/>
        <v>-5.57E-2</v>
      </c>
      <c r="BJ50">
        <f t="shared" si="32"/>
        <v>-9.8599999999999993E-2</v>
      </c>
      <c r="BK50">
        <f t="shared" si="33"/>
        <v>5.7099999999999998E-2</v>
      </c>
      <c r="BL50" s="22">
        <f t="shared" si="34"/>
        <v>-3.5700000000000003E-2</v>
      </c>
    </row>
    <row r="51" spans="2:64" x14ac:dyDescent="0.3">
      <c r="B51" s="8"/>
      <c r="C51" s="8"/>
      <c r="F51">
        <f t="shared" si="6"/>
        <v>-0.13719999999999999</v>
      </c>
      <c r="G51">
        <f t="shared" si="7"/>
        <v>3.2899999999999999E-2</v>
      </c>
      <c r="H51">
        <f t="shared" si="8"/>
        <v>-6.8599999999999994E-2</v>
      </c>
      <c r="I51" s="9">
        <f t="shared" si="9"/>
        <v>0</v>
      </c>
      <c r="J51" s="13"/>
      <c r="K51" s="13"/>
      <c r="L51" s="15"/>
      <c r="M51" s="17">
        <f t="shared" si="12"/>
        <v>0.77642259999999996</v>
      </c>
      <c r="N51" s="17">
        <f t="shared" si="13"/>
        <v>1.0220530000000001</v>
      </c>
      <c r="O51" s="8"/>
      <c r="P51" s="8"/>
      <c r="S51">
        <f t="shared" si="14"/>
        <v>-0.13719999999999999</v>
      </c>
      <c r="T51">
        <f t="shared" si="15"/>
        <v>3.2899999999999999E-2</v>
      </c>
      <c r="U51">
        <f t="shared" si="16"/>
        <v>-6.8599999999999994E-2</v>
      </c>
      <c r="V51" s="9">
        <f t="shared" si="17"/>
        <v>0</v>
      </c>
      <c r="W51" s="13"/>
      <c r="X51" s="13"/>
      <c r="Y51" s="15"/>
      <c r="Z51" s="17">
        <f t="shared" si="18"/>
        <v>0.77642259999999996</v>
      </c>
      <c r="AA51" s="17">
        <f t="shared" si="19"/>
        <v>1.0220530000000001</v>
      </c>
      <c r="AB51" s="8"/>
      <c r="AC51" s="8"/>
      <c r="AD51" s="14"/>
      <c r="AE51" s="14"/>
      <c r="AF51">
        <f t="shared" si="59"/>
        <v>-0.13719999999999999</v>
      </c>
      <c r="AG51">
        <f t="shared" si="21"/>
        <v>3.2899999999999999E-2</v>
      </c>
      <c r="AH51">
        <f t="shared" si="22"/>
        <v>-6.8599999999999994E-2</v>
      </c>
      <c r="AI51" s="9">
        <f t="shared" si="23"/>
        <v>0</v>
      </c>
      <c r="AJ51" s="13">
        <f t="shared" si="60"/>
        <v>-0.13719999999999999</v>
      </c>
      <c r="AK51" s="13" t="e">
        <f t="shared" si="24"/>
        <v>#NUM!</v>
      </c>
      <c r="AL51" s="18">
        <f t="shared" si="61"/>
        <v>0</v>
      </c>
      <c r="AM51" s="2"/>
      <c r="AN51" s="2"/>
      <c r="AO51" s="8"/>
      <c r="AP51" s="8"/>
      <c r="AQ51" s="14"/>
      <c r="AR51" s="14"/>
      <c r="AS51" s="14"/>
      <c r="AT51" s="14"/>
      <c r="AU51" s="14"/>
      <c r="AV51" s="9">
        <f t="shared" si="25"/>
        <v>0</v>
      </c>
      <c r="AW51" s="13"/>
      <c r="AX51" s="13"/>
      <c r="AY51" s="15"/>
      <c r="AZ51" s="2"/>
      <c r="BA51" s="2"/>
      <c r="BB51">
        <f t="shared" si="62"/>
        <v>0</v>
      </c>
      <c r="BC51" s="8">
        <v>315</v>
      </c>
      <c r="BD51" s="5">
        <f t="shared" si="26"/>
        <v>7.793113276311181E-2</v>
      </c>
      <c r="BE51" s="5">
        <f t="shared" si="27"/>
        <v>0</v>
      </c>
      <c r="BF51" s="23">
        <f t="shared" si="28"/>
        <v>-0.1071</v>
      </c>
      <c r="BG51">
        <f t="shared" si="29"/>
        <v>3.2899999999999999E-2</v>
      </c>
      <c r="BH51">
        <f t="shared" si="30"/>
        <v>-6.8599999999999994E-2</v>
      </c>
      <c r="BI51">
        <f t="shared" si="31"/>
        <v>-5.57E-2</v>
      </c>
      <c r="BJ51">
        <f t="shared" si="32"/>
        <v>-9.8599999999999993E-2</v>
      </c>
      <c r="BK51">
        <f t="shared" si="33"/>
        <v>5.7099999999999998E-2</v>
      </c>
      <c r="BL51" s="22">
        <f t="shared" si="34"/>
        <v>-3.5700000000000003E-2</v>
      </c>
    </row>
    <row r="52" spans="2:64" x14ac:dyDescent="0.3">
      <c r="B52" s="8"/>
      <c r="C52" s="8"/>
      <c r="F52">
        <f t="shared" si="6"/>
        <v>-0.13719999999999999</v>
      </c>
      <c r="G52">
        <f t="shared" si="7"/>
        <v>3.2899999999999999E-2</v>
      </c>
      <c r="H52">
        <f t="shared" si="8"/>
        <v>-6.8599999999999994E-2</v>
      </c>
      <c r="I52" s="9">
        <f t="shared" si="9"/>
        <v>0</v>
      </c>
      <c r="J52" s="13"/>
      <c r="K52" s="13"/>
      <c r="L52" s="15"/>
      <c r="M52" s="17">
        <f t="shared" si="12"/>
        <v>0.77642259999999996</v>
      </c>
      <c r="N52" s="17">
        <f t="shared" si="13"/>
        <v>1.0220530000000001</v>
      </c>
      <c r="O52" s="8"/>
      <c r="P52" s="8"/>
      <c r="S52">
        <f t="shared" si="14"/>
        <v>-0.13719999999999999</v>
      </c>
      <c r="T52">
        <f t="shared" si="15"/>
        <v>3.2899999999999999E-2</v>
      </c>
      <c r="U52">
        <f t="shared" si="16"/>
        <v>-6.8599999999999994E-2</v>
      </c>
      <c r="V52" s="9">
        <f t="shared" si="17"/>
        <v>0</v>
      </c>
      <c r="W52" s="13"/>
      <c r="X52" s="13"/>
      <c r="Y52" s="15"/>
      <c r="Z52" s="17">
        <f t="shared" si="18"/>
        <v>0.77642259999999996</v>
      </c>
      <c r="AA52" s="17">
        <f t="shared" si="19"/>
        <v>1.0220530000000001</v>
      </c>
      <c r="AB52" s="8"/>
      <c r="AC52" s="8"/>
      <c r="AD52" s="14"/>
      <c r="AE52" s="14"/>
      <c r="AF52">
        <f t="shared" si="59"/>
        <v>-0.13719999999999999</v>
      </c>
      <c r="AG52">
        <f t="shared" si="21"/>
        <v>3.2899999999999999E-2</v>
      </c>
      <c r="AH52">
        <f t="shared" si="22"/>
        <v>-6.8599999999999994E-2</v>
      </c>
      <c r="AI52" s="9">
        <f t="shared" si="23"/>
        <v>0</v>
      </c>
      <c r="AJ52" s="13">
        <f t="shared" si="60"/>
        <v>-0.13719999999999999</v>
      </c>
      <c r="AK52" s="13" t="e">
        <f t="shared" si="24"/>
        <v>#NUM!</v>
      </c>
      <c r="AL52" s="18">
        <f t="shared" si="61"/>
        <v>0</v>
      </c>
      <c r="AM52" s="2"/>
      <c r="AN52" s="2"/>
      <c r="AO52" s="8"/>
      <c r="AP52" s="8"/>
      <c r="AQ52" s="14"/>
      <c r="AR52" s="14"/>
      <c r="AS52" s="14"/>
      <c r="AT52" s="14"/>
      <c r="AU52" s="14"/>
      <c r="AV52" s="9">
        <f t="shared" si="25"/>
        <v>0</v>
      </c>
      <c r="AW52" s="13"/>
      <c r="AX52" s="13"/>
      <c r="AY52" s="15"/>
      <c r="AZ52" s="2"/>
      <c r="BA52" s="2"/>
      <c r="BB52">
        <f t="shared" si="62"/>
        <v>0</v>
      </c>
      <c r="BC52" s="8">
        <v>315</v>
      </c>
      <c r="BD52" s="5">
        <f t="shared" si="26"/>
        <v>7.793113276311181E-2</v>
      </c>
      <c r="BE52" s="5">
        <f t="shared" si="27"/>
        <v>0</v>
      </c>
      <c r="BF52" s="23">
        <f t="shared" si="28"/>
        <v>-0.1071</v>
      </c>
      <c r="BG52">
        <f t="shared" si="29"/>
        <v>3.2899999999999999E-2</v>
      </c>
      <c r="BH52">
        <f t="shared" si="30"/>
        <v>-6.8599999999999994E-2</v>
      </c>
      <c r="BI52">
        <f t="shared" si="31"/>
        <v>-5.57E-2</v>
      </c>
      <c r="BJ52">
        <f t="shared" si="32"/>
        <v>-9.8599999999999993E-2</v>
      </c>
      <c r="BK52">
        <f t="shared" si="33"/>
        <v>5.7099999999999998E-2</v>
      </c>
      <c r="BL52" s="22">
        <f t="shared" si="34"/>
        <v>-3.5700000000000003E-2</v>
      </c>
    </row>
    <row r="53" spans="2:64" x14ac:dyDescent="0.3">
      <c r="B53" s="8"/>
      <c r="C53" s="8"/>
      <c r="F53">
        <f t="shared" si="6"/>
        <v>-0.13719999999999999</v>
      </c>
      <c r="G53">
        <f t="shared" si="7"/>
        <v>3.2899999999999999E-2</v>
      </c>
      <c r="H53">
        <f t="shared" si="8"/>
        <v>-6.8599999999999994E-2</v>
      </c>
      <c r="I53" s="9">
        <f t="shared" si="9"/>
        <v>0</v>
      </c>
      <c r="J53" s="13"/>
      <c r="K53" s="13"/>
      <c r="L53" s="15"/>
      <c r="M53" s="17">
        <f t="shared" si="12"/>
        <v>0.77642259999999996</v>
      </c>
      <c r="N53" s="17">
        <f t="shared" si="13"/>
        <v>1.0220530000000001</v>
      </c>
      <c r="O53" s="8"/>
      <c r="P53" s="8"/>
      <c r="S53">
        <f t="shared" si="14"/>
        <v>-0.13719999999999999</v>
      </c>
      <c r="T53">
        <f t="shared" si="15"/>
        <v>3.2899999999999999E-2</v>
      </c>
      <c r="U53">
        <f t="shared" si="16"/>
        <v>-6.8599999999999994E-2</v>
      </c>
      <c r="V53" s="9">
        <f t="shared" si="17"/>
        <v>0</v>
      </c>
      <c r="W53" s="13"/>
      <c r="X53" s="13"/>
      <c r="Y53" s="15"/>
      <c r="Z53" s="17">
        <f t="shared" si="18"/>
        <v>0.77642259999999996</v>
      </c>
      <c r="AA53" s="17">
        <f t="shared" si="19"/>
        <v>1.0220530000000001</v>
      </c>
      <c r="AB53" s="8"/>
      <c r="AC53" s="8"/>
      <c r="AD53" s="14"/>
      <c r="AE53" s="14"/>
      <c r="AF53">
        <f t="shared" si="59"/>
        <v>-0.13719999999999999</v>
      </c>
      <c r="AG53">
        <f t="shared" si="21"/>
        <v>3.2899999999999999E-2</v>
      </c>
      <c r="AH53">
        <f t="shared" si="22"/>
        <v>-6.8599999999999994E-2</v>
      </c>
      <c r="AI53" s="9">
        <f t="shared" si="23"/>
        <v>0</v>
      </c>
      <c r="AJ53" s="13">
        <f t="shared" si="60"/>
        <v>-0.13719999999999999</v>
      </c>
      <c r="AK53" s="13" t="e">
        <f t="shared" si="24"/>
        <v>#NUM!</v>
      </c>
      <c r="AL53" s="18">
        <f t="shared" si="61"/>
        <v>0</v>
      </c>
      <c r="AM53" s="2"/>
      <c r="AN53" s="2"/>
      <c r="AO53" s="8"/>
      <c r="AP53" s="8"/>
      <c r="AQ53" s="14"/>
      <c r="AR53" s="14"/>
      <c r="AS53" s="14"/>
      <c r="AT53" s="14"/>
      <c r="AU53" s="14"/>
      <c r="AV53" s="9">
        <f t="shared" si="25"/>
        <v>0</v>
      </c>
      <c r="AW53" s="13"/>
      <c r="AX53" s="13"/>
      <c r="AY53" s="15"/>
      <c r="AZ53" s="2"/>
      <c r="BA53" s="2"/>
      <c r="BB53">
        <f t="shared" si="62"/>
        <v>0</v>
      </c>
      <c r="BC53" s="8">
        <v>315</v>
      </c>
      <c r="BD53" s="5">
        <f t="shared" si="26"/>
        <v>7.793113276311181E-2</v>
      </c>
      <c r="BE53" s="5">
        <f t="shared" si="27"/>
        <v>0</v>
      </c>
      <c r="BF53" s="23">
        <f t="shared" si="28"/>
        <v>-0.1071</v>
      </c>
      <c r="BG53">
        <f t="shared" si="29"/>
        <v>3.2899999999999999E-2</v>
      </c>
      <c r="BH53">
        <f t="shared" si="30"/>
        <v>-6.8599999999999994E-2</v>
      </c>
      <c r="BI53">
        <f t="shared" si="31"/>
        <v>-5.57E-2</v>
      </c>
      <c r="BJ53">
        <f t="shared" si="32"/>
        <v>-9.8599999999999993E-2</v>
      </c>
      <c r="BK53">
        <f t="shared" si="33"/>
        <v>5.7099999999999998E-2</v>
      </c>
      <c r="BL53" s="22">
        <f t="shared" si="34"/>
        <v>-3.5700000000000003E-2</v>
      </c>
    </row>
    <row r="54" spans="2:64" x14ac:dyDescent="0.3">
      <c r="B54" s="8"/>
      <c r="C54" s="8"/>
      <c r="F54">
        <f t="shared" si="6"/>
        <v>-0.13719999999999999</v>
      </c>
      <c r="G54">
        <f t="shared" si="7"/>
        <v>3.2899999999999999E-2</v>
      </c>
      <c r="H54">
        <f t="shared" si="8"/>
        <v>-6.8599999999999994E-2</v>
      </c>
      <c r="I54" s="9">
        <f t="shared" si="9"/>
        <v>0</v>
      </c>
      <c r="J54" s="13"/>
      <c r="K54" s="13"/>
      <c r="L54" s="15"/>
      <c r="M54" s="17">
        <f t="shared" si="12"/>
        <v>0.77642259999999996</v>
      </c>
      <c r="N54" s="17">
        <f t="shared" si="13"/>
        <v>1.0220530000000001</v>
      </c>
      <c r="O54" s="8"/>
      <c r="P54" s="8"/>
      <c r="S54">
        <f t="shared" si="14"/>
        <v>-0.13719999999999999</v>
      </c>
      <c r="T54">
        <f t="shared" si="15"/>
        <v>3.2899999999999999E-2</v>
      </c>
      <c r="U54">
        <f t="shared" si="16"/>
        <v>-6.8599999999999994E-2</v>
      </c>
      <c r="V54" s="9">
        <f t="shared" si="17"/>
        <v>0</v>
      </c>
      <c r="W54" s="13"/>
      <c r="X54" s="13"/>
      <c r="Y54" s="15"/>
      <c r="Z54" s="17">
        <f t="shared" si="18"/>
        <v>0.77642259999999996</v>
      </c>
      <c r="AA54" s="17">
        <f t="shared" si="19"/>
        <v>1.0220530000000001</v>
      </c>
      <c r="AB54" s="8"/>
      <c r="AC54" s="8"/>
      <c r="AD54" s="14"/>
      <c r="AE54" s="14"/>
      <c r="AF54">
        <f t="shared" si="59"/>
        <v>-0.13719999999999999</v>
      </c>
      <c r="AG54">
        <f t="shared" si="21"/>
        <v>3.2899999999999999E-2</v>
      </c>
      <c r="AH54">
        <f t="shared" si="22"/>
        <v>-6.8599999999999994E-2</v>
      </c>
      <c r="AI54" s="9">
        <f t="shared" si="23"/>
        <v>0</v>
      </c>
      <c r="AJ54" s="13">
        <f t="shared" si="60"/>
        <v>-0.13719999999999999</v>
      </c>
      <c r="AK54" s="13" t="e">
        <f t="shared" si="24"/>
        <v>#NUM!</v>
      </c>
      <c r="AL54" s="18">
        <f t="shared" si="61"/>
        <v>0</v>
      </c>
      <c r="AM54" s="2"/>
      <c r="AN54" s="2"/>
      <c r="AO54" s="8"/>
      <c r="AP54" s="8"/>
      <c r="AQ54" s="14"/>
      <c r="AR54" s="14"/>
      <c r="AS54" s="14"/>
      <c r="AT54" s="14"/>
      <c r="AU54" s="14"/>
      <c r="AV54" s="9">
        <f t="shared" si="25"/>
        <v>0</v>
      </c>
      <c r="AW54" s="13"/>
      <c r="AX54" s="13"/>
      <c r="AY54" s="15"/>
      <c r="AZ54" s="2"/>
      <c r="BA54" s="2"/>
      <c r="BB54">
        <f t="shared" si="62"/>
        <v>0</v>
      </c>
      <c r="BC54" s="8">
        <v>315</v>
      </c>
      <c r="BD54" s="5">
        <f t="shared" si="26"/>
        <v>7.793113276311181E-2</v>
      </c>
      <c r="BE54" s="5">
        <f t="shared" si="27"/>
        <v>0</v>
      </c>
      <c r="BF54" s="23">
        <f t="shared" si="28"/>
        <v>-0.1071</v>
      </c>
      <c r="BG54">
        <f t="shared" si="29"/>
        <v>3.2899999999999999E-2</v>
      </c>
      <c r="BH54">
        <f t="shared" si="30"/>
        <v>-6.8599999999999994E-2</v>
      </c>
      <c r="BI54">
        <f t="shared" si="31"/>
        <v>-5.57E-2</v>
      </c>
      <c r="BJ54">
        <f t="shared" si="32"/>
        <v>-9.8599999999999993E-2</v>
      </c>
      <c r="BK54">
        <f t="shared" si="33"/>
        <v>5.7099999999999998E-2</v>
      </c>
      <c r="BL54" s="22">
        <f t="shared" si="34"/>
        <v>-3.5700000000000003E-2</v>
      </c>
    </row>
    <row r="55" spans="2:64" x14ac:dyDescent="0.3">
      <c r="B55" s="8"/>
      <c r="C55" s="8"/>
      <c r="F55">
        <f t="shared" si="6"/>
        <v>-0.13719999999999999</v>
      </c>
      <c r="G55">
        <f t="shared" si="7"/>
        <v>3.2899999999999999E-2</v>
      </c>
      <c r="H55">
        <f t="shared" si="8"/>
        <v>-6.8599999999999994E-2</v>
      </c>
      <c r="I55" s="9">
        <f t="shared" si="9"/>
        <v>0</v>
      </c>
      <c r="J55" s="13"/>
      <c r="K55" s="13"/>
      <c r="L55" s="15"/>
      <c r="M55" s="17">
        <f t="shared" si="12"/>
        <v>0.77642259999999996</v>
      </c>
      <c r="N55" s="17">
        <f t="shared" si="13"/>
        <v>1.0220530000000001</v>
      </c>
      <c r="O55" s="8"/>
      <c r="P55" s="8"/>
      <c r="S55">
        <f t="shared" si="14"/>
        <v>-0.13719999999999999</v>
      </c>
      <c r="T55">
        <f t="shared" si="15"/>
        <v>3.2899999999999999E-2</v>
      </c>
      <c r="U55">
        <f t="shared" si="16"/>
        <v>-6.8599999999999994E-2</v>
      </c>
      <c r="V55" s="9">
        <f t="shared" si="17"/>
        <v>0</v>
      </c>
      <c r="W55" s="13"/>
      <c r="X55" s="13"/>
      <c r="Y55" s="15"/>
      <c r="Z55" s="17">
        <f t="shared" si="18"/>
        <v>0.77642259999999996</v>
      </c>
      <c r="AA55" s="17">
        <f t="shared" si="19"/>
        <v>1.0220530000000001</v>
      </c>
      <c r="AB55" s="8"/>
      <c r="AC55" s="8"/>
      <c r="AD55" s="14"/>
      <c r="AE55" s="14"/>
      <c r="AF55">
        <f t="shared" si="59"/>
        <v>-0.13719999999999999</v>
      </c>
      <c r="AG55">
        <f t="shared" si="21"/>
        <v>3.2899999999999999E-2</v>
      </c>
      <c r="AH55">
        <f t="shared" si="22"/>
        <v>-6.8599999999999994E-2</v>
      </c>
      <c r="AI55" s="9">
        <f t="shared" si="23"/>
        <v>0</v>
      </c>
      <c r="AJ55" s="13">
        <f t="shared" si="60"/>
        <v>-0.13719999999999999</v>
      </c>
      <c r="AK55" s="13" t="e">
        <f t="shared" si="24"/>
        <v>#NUM!</v>
      </c>
      <c r="AL55" s="18">
        <f t="shared" si="61"/>
        <v>0</v>
      </c>
      <c r="AM55" s="2"/>
      <c r="AN55" s="2"/>
      <c r="AO55" s="8"/>
      <c r="AP55" s="8"/>
      <c r="AQ55" s="14"/>
      <c r="AR55" s="14"/>
      <c r="AS55" s="14"/>
      <c r="AT55" s="14"/>
      <c r="AU55" s="14"/>
      <c r="AV55" s="9">
        <f t="shared" si="25"/>
        <v>0</v>
      </c>
      <c r="AW55" s="13"/>
      <c r="AX55" s="13"/>
      <c r="AY55" s="15"/>
      <c r="AZ55" s="2"/>
      <c r="BA55" s="2"/>
      <c r="BB55">
        <f t="shared" si="62"/>
        <v>0</v>
      </c>
      <c r="BC55" s="8">
        <v>315</v>
      </c>
      <c r="BD55" s="5">
        <f t="shared" si="26"/>
        <v>7.793113276311181E-2</v>
      </c>
      <c r="BE55" s="5">
        <f t="shared" si="27"/>
        <v>0</v>
      </c>
      <c r="BF55" s="23">
        <f t="shared" si="28"/>
        <v>-0.1071</v>
      </c>
      <c r="BG55">
        <f t="shared" si="29"/>
        <v>3.2899999999999999E-2</v>
      </c>
      <c r="BH55">
        <f t="shared" si="30"/>
        <v>-6.8599999999999994E-2</v>
      </c>
      <c r="BI55">
        <f t="shared" si="31"/>
        <v>-5.57E-2</v>
      </c>
      <c r="BJ55">
        <f t="shared" si="32"/>
        <v>-9.8599999999999993E-2</v>
      </c>
      <c r="BK55">
        <f t="shared" si="33"/>
        <v>5.7099999999999998E-2</v>
      </c>
      <c r="BL55" s="22">
        <f t="shared" si="34"/>
        <v>-3.5700000000000003E-2</v>
      </c>
    </row>
    <row r="56" spans="2:64" x14ac:dyDescent="0.3">
      <c r="B56" s="8"/>
      <c r="C56" s="8"/>
      <c r="F56">
        <f t="shared" si="6"/>
        <v>-0.13719999999999999</v>
      </c>
      <c r="G56">
        <f t="shared" si="7"/>
        <v>3.2899999999999999E-2</v>
      </c>
      <c r="H56">
        <f t="shared" si="8"/>
        <v>-6.8599999999999994E-2</v>
      </c>
      <c r="I56" s="9">
        <f t="shared" si="9"/>
        <v>0</v>
      </c>
      <c r="J56" s="13"/>
      <c r="K56" s="13"/>
      <c r="L56" s="15"/>
      <c r="M56" s="17">
        <f t="shared" si="12"/>
        <v>0.77642259999999996</v>
      </c>
      <c r="N56" s="17">
        <f t="shared" si="13"/>
        <v>1.0220530000000001</v>
      </c>
      <c r="O56" s="8"/>
      <c r="P56" s="8"/>
      <c r="S56">
        <f t="shared" si="14"/>
        <v>-0.13719999999999999</v>
      </c>
      <c r="T56">
        <f t="shared" si="15"/>
        <v>3.2899999999999999E-2</v>
      </c>
      <c r="U56">
        <f t="shared" si="16"/>
        <v>-6.8599999999999994E-2</v>
      </c>
      <c r="V56" s="9">
        <f t="shared" si="17"/>
        <v>0</v>
      </c>
      <c r="W56" s="13"/>
      <c r="X56" s="13"/>
      <c r="Y56" s="15"/>
      <c r="Z56" s="17">
        <f t="shared" si="18"/>
        <v>0.77642259999999996</v>
      </c>
      <c r="AA56" s="17">
        <f t="shared" si="19"/>
        <v>1.0220530000000001</v>
      </c>
      <c r="AB56" s="8"/>
      <c r="AC56" s="8"/>
      <c r="AD56" s="14"/>
      <c r="AE56" s="14"/>
      <c r="AF56">
        <f t="shared" si="59"/>
        <v>-0.13719999999999999</v>
      </c>
      <c r="AG56">
        <f t="shared" si="21"/>
        <v>3.2899999999999999E-2</v>
      </c>
      <c r="AH56">
        <f t="shared" si="22"/>
        <v>-6.8599999999999994E-2</v>
      </c>
      <c r="AI56" s="9">
        <f t="shared" si="23"/>
        <v>0</v>
      </c>
      <c r="AJ56" s="13">
        <f t="shared" si="60"/>
        <v>-0.13719999999999999</v>
      </c>
      <c r="AK56" s="13" t="e">
        <f t="shared" si="24"/>
        <v>#NUM!</v>
      </c>
      <c r="AL56" s="18">
        <f t="shared" si="61"/>
        <v>0</v>
      </c>
      <c r="AM56" s="2"/>
      <c r="AN56" s="2"/>
      <c r="AO56" s="8"/>
      <c r="AP56" s="8"/>
      <c r="AQ56" s="14"/>
      <c r="AR56" s="14"/>
      <c r="AS56" s="14"/>
      <c r="AT56" s="14"/>
      <c r="AU56" s="14"/>
      <c r="AV56" s="9">
        <f t="shared" si="25"/>
        <v>0</v>
      </c>
      <c r="AW56" s="13"/>
      <c r="AX56" s="13"/>
      <c r="AY56" s="15"/>
      <c r="AZ56" s="2"/>
      <c r="BA56" s="2"/>
      <c r="BB56">
        <f t="shared" si="62"/>
        <v>0</v>
      </c>
      <c r="BC56" s="8">
        <v>315</v>
      </c>
      <c r="BD56" s="5">
        <f t="shared" si="26"/>
        <v>7.793113276311181E-2</v>
      </c>
      <c r="BE56" s="5">
        <f t="shared" si="27"/>
        <v>0</v>
      </c>
      <c r="BF56" s="23">
        <f t="shared" si="28"/>
        <v>-0.1071</v>
      </c>
      <c r="BG56">
        <f t="shared" si="29"/>
        <v>3.2899999999999999E-2</v>
      </c>
      <c r="BH56">
        <f t="shared" si="30"/>
        <v>-6.8599999999999994E-2</v>
      </c>
      <c r="BI56">
        <f t="shared" si="31"/>
        <v>-5.57E-2</v>
      </c>
      <c r="BJ56">
        <f t="shared" si="32"/>
        <v>-9.8599999999999993E-2</v>
      </c>
      <c r="BK56">
        <f t="shared" si="33"/>
        <v>5.7099999999999998E-2</v>
      </c>
      <c r="BL56" s="22">
        <f t="shared" si="34"/>
        <v>-3.5700000000000003E-2</v>
      </c>
    </row>
    <row r="57" spans="2:64" x14ac:dyDescent="0.3">
      <c r="B57" s="8"/>
      <c r="C57" s="8"/>
      <c r="F57">
        <f t="shared" si="6"/>
        <v>-0.13719999999999999</v>
      </c>
      <c r="G57">
        <f t="shared" si="7"/>
        <v>3.2899999999999999E-2</v>
      </c>
      <c r="H57">
        <f t="shared" si="8"/>
        <v>-6.8599999999999994E-2</v>
      </c>
      <c r="I57" s="9">
        <f t="shared" si="9"/>
        <v>0</v>
      </c>
      <c r="J57" s="13"/>
      <c r="K57" s="13"/>
      <c r="L57" s="15"/>
      <c r="M57" s="17">
        <f t="shared" si="12"/>
        <v>0.77642259999999996</v>
      </c>
      <c r="N57" s="17">
        <f t="shared" si="13"/>
        <v>1.0220530000000001</v>
      </c>
      <c r="O57" s="8"/>
      <c r="P57" s="8"/>
      <c r="S57">
        <f t="shared" si="14"/>
        <v>-0.13719999999999999</v>
      </c>
      <c r="T57">
        <f t="shared" si="15"/>
        <v>3.2899999999999999E-2</v>
      </c>
      <c r="U57">
        <f t="shared" si="16"/>
        <v>-6.8599999999999994E-2</v>
      </c>
      <c r="V57" s="9">
        <f t="shared" si="17"/>
        <v>0</v>
      </c>
      <c r="W57" s="13"/>
      <c r="X57" s="13"/>
      <c r="Y57" s="15"/>
      <c r="Z57" s="17">
        <f t="shared" si="18"/>
        <v>0.77642259999999996</v>
      </c>
      <c r="AA57" s="17">
        <f t="shared" si="19"/>
        <v>1.0220530000000001</v>
      </c>
      <c r="AB57" s="8"/>
      <c r="AC57" s="8"/>
      <c r="AD57" s="14"/>
      <c r="AE57" s="14"/>
      <c r="AF57">
        <f t="shared" si="59"/>
        <v>-0.13719999999999999</v>
      </c>
      <c r="AG57">
        <f t="shared" si="21"/>
        <v>3.2899999999999999E-2</v>
      </c>
      <c r="AH57">
        <f t="shared" si="22"/>
        <v>-6.8599999999999994E-2</v>
      </c>
      <c r="AI57" s="9">
        <f t="shared" si="23"/>
        <v>0</v>
      </c>
      <c r="AJ57" s="13">
        <f t="shared" si="60"/>
        <v>-0.13719999999999999</v>
      </c>
      <c r="AK57" s="13" t="e">
        <f t="shared" si="24"/>
        <v>#NUM!</v>
      </c>
      <c r="AL57" s="18">
        <f t="shared" si="61"/>
        <v>0</v>
      </c>
      <c r="AM57" s="2"/>
      <c r="AN57" s="2"/>
      <c r="AO57" s="8"/>
      <c r="AP57" s="8"/>
      <c r="AQ57" s="14"/>
      <c r="AR57" s="14"/>
      <c r="AS57" s="14"/>
      <c r="AT57" s="14"/>
      <c r="AU57" s="14"/>
      <c r="AV57" s="9">
        <f t="shared" si="25"/>
        <v>0</v>
      </c>
      <c r="AW57" s="13"/>
      <c r="AX57" s="13"/>
      <c r="AY57" s="15"/>
      <c r="AZ57" s="2"/>
      <c r="BA57" s="2"/>
      <c r="BB57">
        <f t="shared" si="62"/>
        <v>0</v>
      </c>
      <c r="BC57" s="8">
        <v>315</v>
      </c>
      <c r="BD57" s="5">
        <f t="shared" si="26"/>
        <v>7.793113276311181E-2</v>
      </c>
      <c r="BE57" s="5">
        <f t="shared" si="27"/>
        <v>0</v>
      </c>
      <c r="BF57" s="23">
        <f t="shared" si="28"/>
        <v>-0.1071</v>
      </c>
      <c r="BG57">
        <f t="shared" si="29"/>
        <v>3.2899999999999999E-2</v>
      </c>
      <c r="BH57">
        <f t="shared" si="30"/>
        <v>-6.8599999999999994E-2</v>
      </c>
      <c r="BI57">
        <f t="shared" si="31"/>
        <v>-5.57E-2</v>
      </c>
      <c r="BJ57">
        <f t="shared" si="32"/>
        <v>-9.8599999999999993E-2</v>
      </c>
      <c r="BK57">
        <f t="shared" si="33"/>
        <v>5.7099999999999998E-2</v>
      </c>
      <c r="BL57" s="22">
        <f t="shared" si="34"/>
        <v>-3.5700000000000003E-2</v>
      </c>
    </row>
    <row r="58" spans="2:64" x14ac:dyDescent="0.3">
      <c r="B58" s="8"/>
      <c r="C58" s="8"/>
      <c r="F58">
        <f t="shared" si="6"/>
        <v>-0.13719999999999999</v>
      </c>
      <c r="G58">
        <f t="shared" si="7"/>
        <v>3.2899999999999999E-2</v>
      </c>
      <c r="H58">
        <f t="shared" si="8"/>
        <v>-6.8599999999999994E-2</v>
      </c>
      <c r="I58" s="9">
        <f t="shared" si="9"/>
        <v>0</v>
      </c>
      <c r="J58" s="13"/>
      <c r="K58" s="13"/>
      <c r="L58" s="15"/>
      <c r="M58" s="17">
        <f t="shared" si="12"/>
        <v>0.77642259999999996</v>
      </c>
      <c r="N58" s="17">
        <f t="shared" si="13"/>
        <v>1.0220530000000001</v>
      </c>
      <c r="O58" s="8"/>
      <c r="P58" s="8"/>
      <c r="S58">
        <f t="shared" si="14"/>
        <v>-0.13719999999999999</v>
      </c>
      <c r="T58">
        <f t="shared" si="15"/>
        <v>3.2899999999999999E-2</v>
      </c>
      <c r="U58">
        <f t="shared" si="16"/>
        <v>-6.8599999999999994E-2</v>
      </c>
      <c r="V58" s="9">
        <f t="shared" si="17"/>
        <v>0</v>
      </c>
      <c r="W58" s="13"/>
      <c r="X58" s="13"/>
      <c r="Y58" s="15"/>
      <c r="Z58" s="17">
        <f t="shared" si="18"/>
        <v>0.77642259999999996</v>
      </c>
      <c r="AA58" s="17">
        <f t="shared" si="19"/>
        <v>1.0220530000000001</v>
      </c>
      <c r="AB58" s="8"/>
      <c r="AC58" s="8"/>
      <c r="AD58" s="14"/>
      <c r="AE58" s="14"/>
      <c r="AF58">
        <f t="shared" si="59"/>
        <v>-0.13719999999999999</v>
      </c>
      <c r="AG58">
        <f t="shared" si="21"/>
        <v>3.2899999999999999E-2</v>
      </c>
      <c r="AH58">
        <f t="shared" si="22"/>
        <v>-6.8599999999999994E-2</v>
      </c>
      <c r="AI58" s="9">
        <f t="shared" si="23"/>
        <v>0</v>
      </c>
      <c r="AJ58" s="13">
        <f t="shared" si="60"/>
        <v>-0.13719999999999999</v>
      </c>
      <c r="AK58" s="13" t="e">
        <f t="shared" si="24"/>
        <v>#NUM!</v>
      </c>
      <c r="AL58" s="18">
        <f t="shared" si="61"/>
        <v>0</v>
      </c>
      <c r="AM58" s="2"/>
      <c r="AN58" s="2"/>
      <c r="AO58" s="8"/>
      <c r="AP58" s="8"/>
      <c r="AQ58" s="14"/>
      <c r="AR58" s="14"/>
      <c r="AS58" s="14"/>
      <c r="AT58" s="14"/>
      <c r="AU58" s="14"/>
      <c r="AV58" s="9">
        <f t="shared" si="25"/>
        <v>0</v>
      </c>
      <c r="AW58" s="13"/>
      <c r="AX58" s="13"/>
      <c r="AY58" s="15"/>
      <c r="AZ58" s="2"/>
      <c r="BA58" s="2"/>
      <c r="BB58">
        <f t="shared" si="62"/>
        <v>0</v>
      </c>
      <c r="BC58" s="8">
        <v>315</v>
      </c>
      <c r="BD58" s="5">
        <f t="shared" si="26"/>
        <v>7.793113276311181E-2</v>
      </c>
      <c r="BE58" s="5">
        <f t="shared" si="27"/>
        <v>0</v>
      </c>
      <c r="BF58" s="23">
        <f t="shared" si="28"/>
        <v>-0.1071</v>
      </c>
      <c r="BG58">
        <f t="shared" si="29"/>
        <v>3.2899999999999999E-2</v>
      </c>
      <c r="BH58">
        <f t="shared" si="30"/>
        <v>-6.8599999999999994E-2</v>
      </c>
      <c r="BI58">
        <f t="shared" si="31"/>
        <v>-5.57E-2</v>
      </c>
      <c r="BJ58">
        <f t="shared" si="32"/>
        <v>-9.8599999999999993E-2</v>
      </c>
      <c r="BK58">
        <f t="shared" si="33"/>
        <v>5.7099999999999998E-2</v>
      </c>
      <c r="BL58" s="22">
        <f t="shared" si="34"/>
        <v>-3.5700000000000003E-2</v>
      </c>
    </row>
    <row r="59" spans="2:64" x14ac:dyDescent="0.3">
      <c r="B59" s="8"/>
      <c r="C59" s="8"/>
      <c r="F59">
        <f t="shared" si="6"/>
        <v>-0.13719999999999999</v>
      </c>
      <c r="G59">
        <f t="shared" si="7"/>
        <v>3.2899999999999999E-2</v>
      </c>
      <c r="H59">
        <f t="shared" si="8"/>
        <v>-6.8599999999999994E-2</v>
      </c>
      <c r="I59" s="9">
        <f t="shared" si="9"/>
        <v>0</v>
      </c>
      <c r="J59" s="13"/>
      <c r="K59" s="13"/>
      <c r="L59" s="15"/>
      <c r="M59" s="17">
        <f t="shared" si="12"/>
        <v>0.77642259999999996</v>
      </c>
      <c r="N59" s="17">
        <f t="shared" si="13"/>
        <v>1.0220530000000001</v>
      </c>
      <c r="O59" s="8"/>
      <c r="P59" s="8"/>
      <c r="S59">
        <f t="shared" si="14"/>
        <v>-0.13719999999999999</v>
      </c>
      <c r="T59">
        <f t="shared" si="15"/>
        <v>3.2899999999999999E-2</v>
      </c>
      <c r="U59">
        <f t="shared" si="16"/>
        <v>-6.8599999999999994E-2</v>
      </c>
      <c r="V59" s="9">
        <f t="shared" si="17"/>
        <v>0</v>
      </c>
      <c r="W59" s="13"/>
      <c r="X59" s="13"/>
      <c r="Y59" s="15"/>
      <c r="Z59" s="17">
        <f t="shared" si="18"/>
        <v>0.77642259999999996</v>
      </c>
      <c r="AA59" s="17">
        <f t="shared" si="19"/>
        <v>1.0220530000000001</v>
      </c>
      <c r="AB59" s="8"/>
      <c r="AC59" s="8"/>
      <c r="AD59" s="14"/>
      <c r="AE59" s="14"/>
      <c r="AF59">
        <f t="shared" si="59"/>
        <v>-0.13719999999999999</v>
      </c>
      <c r="AG59">
        <f t="shared" si="21"/>
        <v>3.2899999999999999E-2</v>
      </c>
      <c r="AH59">
        <f t="shared" si="22"/>
        <v>-6.8599999999999994E-2</v>
      </c>
      <c r="AI59" s="9">
        <f t="shared" si="23"/>
        <v>0</v>
      </c>
      <c r="AJ59" s="13">
        <f t="shared" si="60"/>
        <v>-0.13719999999999999</v>
      </c>
      <c r="AK59" s="13" t="e">
        <f t="shared" si="24"/>
        <v>#NUM!</v>
      </c>
      <c r="AL59" s="18">
        <f t="shared" si="61"/>
        <v>0</v>
      </c>
      <c r="AM59" s="2"/>
      <c r="AN59" s="2"/>
      <c r="AO59" s="8"/>
      <c r="AP59" s="8"/>
      <c r="AQ59" s="14"/>
      <c r="AR59" s="14"/>
      <c r="AS59" s="14"/>
      <c r="AT59" s="14"/>
      <c r="AU59" s="14"/>
      <c r="AV59" s="9">
        <f t="shared" si="25"/>
        <v>0</v>
      </c>
      <c r="AW59" s="13"/>
      <c r="AX59" s="13"/>
      <c r="AY59" s="15"/>
      <c r="AZ59" s="2"/>
      <c r="BA59" s="2"/>
      <c r="BB59">
        <f t="shared" si="62"/>
        <v>0</v>
      </c>
      <c r="BC59" s="8">
        <v>315</v>
      </c>
      <c r="BD59" s="5">
        <f t="shared" si="26"/>
        <v>7.793113276311181E-2</v>
      </c>
      <c r="BE59" s="5">
        <f t="shared" si="27"/>
        <v>0</v>
      </c>
      <c r="BF59" s="23">
        <f t="shared" si="28"/>
        <v>-0.1071</v>
      </c>
      <c r="BG59">
        <f t="shared" si="29"/>
        <v>3.2899999999999999E-2</v>
      </c>
      <c r="BH59">
        <f t="shared" si="30"/>
        <v>-6.8599999999999994E-2</v>
      </c>
      <c r="BI59">
        <f t="shared" si="31"/>
        <v>-5.57E-2</v>
      </c>
      <c r="BJ59">
        <f t="shared" si="32"/>
        <v>-9.8599999999999993E-2</v>
      </c>
      <c r="BK59">
        <f t="shared" si="33"/>
        <v>5.7099999999999998E-2</v>
      </c>
      <c r="BL59" s="22">
        <f t="shared" si="34"/>
        <v>-3.5700000000000003E-2</v>
      </c>
    </row>
    <row r="60" spans="2:64" x14ac:dyDescent="0.3">
      <c r="B60" s="8"/>
      <c r="C60" s="8"/>
      <c r="F60">
        <f t="shared" si="6"/>
        <v>-0.13719999999999999</v>
      </c>
      <c r="G60">
        <f t="shared" si="7"/>
        <v>3.2899999999999999E-2</v>
      </c>
      <c r="H60">
        <f t="shared" si="8"/>
        <v>-6.8599999999999994E-2</v>
      </c>
      <c r="I60" s="9">
        <f t="shared" si="9"/>
        <v>0</v>
      </c>
      <c r="J60" s="13"/>
      <c r="K60" s="13"/>
      <c r="L60" s="15"/>
      <c r="M60" s="17">
        <f t="shared" si="12"/>
        <v>0.77642259999999996</v>
      </c>
      <c r="N60" s="17">
        <f t="shared" si="13"/>
        <v>1.0220530000000001</v>
      </c>
      <c r="O60" s="8"/>
      <c r="P60" s="8"/>
      <c r="S60">
        <f t="shared" si="14"/>
        <v>-0.13719999999999999</v>
      </c>
      <c r="T60">
        <f t="shared" si="15"/>
        <v>3.2899999999999999E-2</v>
      </c>
      <c r="U60">
        <f t="shared" si="16"/>
        <v>-6.8599999999999994E-2</v>
      </c>
      <c r="V60" s="9">
        <f t="shared" si="17"/>
        <v>0</v>
      </c>
      <c r="W60" s="13"/>
      <c r="X60" s="13"/>
      <c r="Y60" s="15"/>
      <c r="Z60" s="17">
        <f t="shared" si="18"/>
        <v>0.77642259999999996</v>
      </c>
      <c r="AA60" s="17">
        <f t="shared" si="19"/>
        <v>1.0220530000000001</v>
      </c>
      <c r="AB60" s="8"/>
      <c r="AC60" s="8"/>
      <c r="AD60" s="14"/>
      <c r="AE60" s="14"/>
      <c r="AF60">
        <f t="shared" si="59"/>
        <v>-0.13719999999999999</v>
      </c>
      <c r="AG60">
        <f t="shared" si="21"/>
        <v>3.2899999999999999E-2</v>
      </c>
      <c r="AH60">
        <f t="shared" si="22"/>
        <v>-6.8599999999999994E-2</v>
      </c>
      <c r="AI60" s="9">
        <f t="shared" si="23"/>
        <v>0</v>
      </c>
      <c r="AJ60" s="13">
        <f t="shared" si="60"/>
        <v>-0.13719999999999999</v>
      </c>
      <c r="AK60" s="13" t="e">
        <f t="shared" si="24"/>
        <v>#NUM!</v>
      </c>
      <c r="AL60" s="18">
        <f t="shared" si="61"/>
        <v>0</v>
      </c>
      <c r="AM60" s="2"/>
      <c r="AN60" s="2"/>
      <c r="AO60" s="8"/>
      <c r="AP60" s="8"/>
      <c r="AQ60" s="14"/>
      <c r="AR60" s="14"/>
      <c r="AS60" s="14"/>
      <c r="AT60" s="14"/>
      <c r="AU60" s="14"/>
      <c r="AV60" s="9">
        <f t="shared" si="25"/>
        <v>0</v>
      </c>
      <c r="AW60" s="13"/>
      <c r="AX60" s="13"/>
      <c r="AY60" s="15"/>
      <c r="AZ60" s="2"/>
      <c r="BA60" s="2"/>
      <c r="BB60">
        <f t="shared" si="62"/>
        <v>0</v>
      </c>
      <c r="BC60" s="8">
        <v>315</v>
      </c>
      <c r="BD60" s="5">
        <f t="shared" si="26"/>
        <v>7.793113276311181E-2</v>
      </c>
      <c r="BE60" s="5">
        <f t="shared" si="27"/>
        <v>0</v>
      </c>
      <c r="BF60" s="23">
        <f t="shared" si="28"/>
        <v>-0.1071</v>
      </c>
      <c r="BG60">
        <f t="shared" si="29"/>
        <v>3.2899999999999999E-2</v>
      </c>
      <c r="BH60">
        <f t="shared" si="30"/>
        <v>-6.8599999999999994E-2</v>
      </c>
      <c r="BI60">
        <f t="shared" si="31"/>
        <v>-5.57E-2</v>
      </c>
      <c r="BJ60">
        <f t="shared" si="32"/>
        <v>-9.8599999999999993E-2</v>
      </c>
      <c r="BK60">
        <f t="shared" si="33"/>
        <v>5.7099999999999998E-2</v>
      </c>
      <c r="BL60" s="22">
        <f t="shared" si="34"/>
        <v>-3.5700000000000003E-2</v>
      </c>
    </row>
    <row r="61" spans="2:64" x14ac:dyDescent="0.3">
      <c r="B61" s="8"/>
      <c r="C61" s="8"/>
      <c r="F61">
        <f t="shared" si="6"/>
        <v>-0.13719999999999999</v>
      </c>
      <c r="G61">
        <f t="shared" si="7"/>
        <v>3.2899999999999999E-2</v>
      </c>
      <c r="H61">
        <f t="shared" si="8"/>
        <v>-6.8599999999999994E-2</v>
      </c>
      <c r="I61" s="9">
        <f t="shared" si="9"/>
        <v>0</v>
      </c>
      <c r="J61" s="13"/>
      <c r="K61" s="13"/>
      <c r="L61" s="15"/>
      <c r="M61" s="17">
        <f t="shared" si="12"/>
        <v>0.77642259999999996</v>
      </c>
      <c r="N61" s="17">
        <f t="shared" si="13"/>
        <v>1.0220530000000001</v>
      </c>
      <c r="O61" s="8"/>
      <c r="P61" s="8"/>
      <c r="S61">
        <f t="shared" si="14"/>
        <v>-0.13719999999999999</v>
      </c>
      <c r="T61">
        <f t="shared" si="15"/>
        <v>3.2899999999999999E-2</v>
      </c>
      <c r="U61">
        <f t="shared" si="16"/>
        <v>-6.8599999999999994E-2</v>
      </c>
      <c r="V61" s="9">
        <f t="shared" si="17"/>
        <v>0</v>
      </c>
      <c r="W61" s="13"/>
      <c r="X61" s="13"/>
      <c r="Y61" s="15"/>
      <c r="Z61" s="17">
        <f t="shared" si="18"/>
        <v>0.77642259999999996</v>
      </c>
      <c r="AA61" s="17">
        <f t="shared" si="19"/>
        <v>1.0220530000000001</v>
      </c>
      <c r="AB61" s="8"/>
      <c r="AC61" s="8"/>
      <c r="AD61" s="14"/>
      <c r="AE61" s="14"/>
      <c r="AF61">
        <f t="shared" si="59"/>
        <v>-0.13719999999999999</v>
      </c>
      <c r="AG61">
        <f t="shared" si="21"/>
        <v>3.2899999999999999E-2</v>
      </c>
      <c r="AH61">
        <f t="shared" si="22"/>
        <v>-6.8599999999999994E-2</v>
      </c>
      <c r="AI61" s="9">
        <f t="shared" si="23"/>
        <v>0</v>
      </c>
      <c r="AJ61" s="13">
        <f t="shared" si="60"/>
        <v>-0.13719999999999999</v>
      </c>
      <c r="AK61" s="13" t="e">
        <f t="shared" si="24"/>
        <v>#NUM!</v>
      </c>
      <c r="AL61" s="18">
        <f t="shared" si="61"/>
        <v>0</v>
      </c>
      <c r="AM61" s="2"/>
      <c r="AN61" s="2"/>
      <c r="AO61" s="8"/>
      <c r="AP61" s="8"/>
      <c r="AQ61" s="14"/>
      <c r="AR61" s="14"/>
      <c r="AS61" s="14"/>
      <c r="AT61" s="14"/>
      <c r="AU61" s="14"/>
      <c r="AV61" s="9">
        <f t="shared" si="25"/>
        <v>0</v>
      </c>
      <c r="AW61" s="13"/>
      <c r="AX61" s="13"/>
      <c r="AY61" s="15"/>
      <c r="AZ61" s="2"/>
      <c r="BA61" s="2"/>
      <c r="BB61">
        <f t="shared" si="62"/>
        <v>0</v>
      </c>
      <c r="BC61" s="8">
        <v>315</v>
      </c>
      <c r="BD61" s="5">
        <f t="shared" si="26"/>
        <v>7.793113276311181E-2</v>
      </c>
      <c r="BE61" s="5">
        <f t="shared" si="27"/>
        <v>0</v>
      </c>
      <c r="BF61" s="23">
        <f t="shared" si="28"/>
        <v>-0.1071</v>
      </c>
      <c r="BG61">
        <f t="shared" si="29"/>
        <v>3.2899999999999999E-2</v>
      </c>
      <c r="BH61">
        <f t="shared" si="30"/>
        <v>-6.8599999999999994E-2</v>
      </c>
      <c r="BI61">
        <f t="shared" si="31"/>
        <v>-5.57E-2</v>
      </c>
      <c r="BJ61">
        <f t="shared" si="32"/>
        <v>-9.8599999999999993E-2</v>
      </c>
      <c r="BK61">
        <f t="shared" si="33"/>
        <v>5.7099999999999998E-2</v>
      </c>
      <c r="BL61" s="22">
        <f t="shared" si="34"/>
        <v>-3.5700000000000003E-2</v>
      </c>
    </row>
    <row r="62" spans="2:64" x14ac:dyDescent="0.3">
      <c r="B62" s="8"/>
      <c r="C62" s="8"/>
      <c r="F62">
        <f t="shared" si="6"/>
        <v>-0.13719999999999999</v>
      </c>
      <c r="G62">
        <f t="shared" si="7"/>
        <v>3.2899999999999999E-2</v>
      </c>
      <c r="H62">
        <f t="shared" si="8"/>
        <v>-6.8599999999999994E-2</v>
      </c>
      <c r="I62" s="9">
        <f t="shared" si="9"/>
        <v>0</v>
      </c>
      <c r="J62" s="13"/>
      <c r="K62" s="13"/>
      <c r="L62" s="15"/>
      <c r="M62" s="17">
        <f t="shared" si="12"/>
        <v>0.77642259999999996</v>
      </c>
      <c r="N62" s="17">
        <f t="shared" si="13"/>
        <v>1.0220530000000001</v>
      </c>
      <c r="O62" s="8"/>
      <c r="P62" s="8"/>
      <c r="S62">
        <f t="shared" si="14"/>
        <v>-0.13719999999999999</v>
      </c>
      <c r="T62">
        <f t="shared" si="15"/>
        <v>3.2899999999999999E-2</v>
      </c>
      <c r="U62">
        <f t="shared" si="16"/>
        <v>-6.8599999999999994E-2</v>
      </c>
      <c r="V62" s="9">
        <f t="shared" si="17"/>
        <v>0</v>
      </c>
      <c r="W62" s="13"/>
      <c r="X62" s="13"/>
      <c r="Y62" s="15"/>
      <c r="Z62" s="17">
        <f t="shared" si="18"/>
        <v>0.77642259999999996</v>
      </c>
      <c r="AA62" s="17">
        <f t="shared" si="19"/>
        <v>1.0220530000000001</v>
      </c>
      <c r="AB62" s="8"/>
      <c r="AC62" s="8"/>
      <c r="AD62" s="14"/>
      <c r="AE62" s="14"/>
      <c r="AF62">
        <f t="shared" si="59"/>
        <v>-0.13719999999999999</v>
      </c>
      <c r="AG62">
        <f t="shared" si="21"/>
        <v>3.2899999999999999E-2</v>
      </c>
      <c r="AH62">
        <f t="shared" si="22"/>
        <v>-6.8599999999999994E-2</v>
      </c>
      <c r="AI62" s="9">
        <f t="shared" si="23"/>
        <v>0</v>
      </c>
      <c r="AJ62" s="13">
        <f t="shared" si="60"/>
        <v>-0.13719999999999999</v>
      </c>
      <c r="AK62" s="13" t="e">
        <f t="shared" si="24"/>
        <v>#NUM!</v>
      </c>
      <c r="AL62" s="18">
        <f t="shared" si="61"/>
        <v>0</v>
      </c>
      <c r="AM62" s="2"/>
      <c r="AN62" s="2"/>
      <c r="AO62" s="8"/>
      <c r="AP62" s="8"/>
      <c r="AQ62" s="14"/>
      <c r="AR62" s="14"/>
      <c r="AS62" s="14"/>
      <c r="AT62" s="14"/>
      <c r="AU62" s="14"/>
      <c r="AV62" s="9">
        <f t="shared" si="25"/>
        <v>0</v>
      </c>
      <c r="AW62" s="13"/>
      <c r="AX62" s="13"/>
      <c r="AY62" s="15"/>
      <c r="AZ62" s="2"/>
      <c r="BA62" s="2"/>
      <c r="BB62">
        <f t="shared" si="62"/>
        <v>0</v>
      </c>
      <c r="BC62" s="8">
        <v>315</v>
      </c>
      <c r="BD62" s="5">
        <f t="shared" si="26"/>
        <v>7.793113276311181E-2</v>
      </c>
      <c r="BE62" s="5">
        <f t="shared" si="27"/>
        <v>0</v>
      </c>
      <c r="BF62" s="23">
        <f t="shared" si="28"/>
        <v>-0.1071</v>
      </c>
      <c r="BG62">
        <f t="shared" si="29"/>
        <v>3.2899999999999999E-2</v>
      </c>
      <c r="BH62">
        <f t="shared" si="30"/>
        <v>-6.8599999999999994E-2</v>
      </c>
      <c r="BI62">
        <f t="shared" si="31"/>
        <v>-5.57E-2</v>
      </c>
      <c r="BJ62">
        <f t="shared" si="32"/>
        <v>-9.8599999999999993E-2</v>
      </c>
      <c r="BK62">
        <f t="shared" si="33"/>
        <v>5.7099999999999998E-2</v>
      </c>
      <c r="BL62" s="22">
        <f t="shared" si="34"/>
        <v>-3.5700000000000003E-2</v>
      </c>
    </row>
    <row r="63" spans="2:64" x14ac:dyDescent="0.3">
      <c r="B63" s="8"/>
      <c r="C63" s="8"/>
      <c r="F63">
        <f t="shared" si="6"/>
        <v>-0.13719999999999999</v>
      </c>
      <c r="G63">
        <f t="shared" si="7"/>
        <v>3.2899999999999999E-2</v>
      </c>
      <c r="H63">
        <f t="shared" si="8"/>
        <v>-6.8599999999999994E-2</v>
      </c>
      <c r="I63" s="9">
        <f t="shared" si="9"/>
        <v>0</v>
      </c>
      <c r="J63" s="13"/>
      <c r="K63" s="13"/>
      <c r="L63" s="15"/>
      <c r="M63" s="17">
        <f t="shared" si="12"/>
        <v>0.77642259999999996</v>
      </c>
      <c r="N63" s="17">
        <f t="shared" si="13"/>
        <v>1.0220530000000001</v>
      </c>
      <c r="O63" s="8"/>
      <c r="P63" s="8"/>
      <c r="S63">
        <f t="shared" si="14"/>
        <v>-0.13719999999999999</v>
      </c>
      <c r="T63">
        <f t="shared" si="15"/>
        <v>3.2899999999999999E-2</v>
      </c>
      <c r="U63">
        <f t="shared" si="16"/>
        <v>-6.8599999999999994E-2</v>
      </c>
      <c r="V63" s="9">
        <f t="shared" si="17"/>
        <v>0</v>
      </c>
      <c r="W63" s="13"/>
      <c r="X63" s="13"/>
      <c r="Y63" s="15"/>
      <c r="Z63" s="17">
        <f t="shared" si="18"/>
        <v>0.77642259999999996</v>
      </c>
      <c r="AA63" s="17">
        <f t="shared" si="19"/>
        <v>1.0220530000000001</v>
      </c>
      <c r="AB63" s="8"/>
      <c r="AC63" s="8"/>
      <c r="AD63" s="14"/>
      <c r="AE63" s="14"/>
      <c r="AF63">
        <f t="shared" si="59"/>
        <v>-0.13719999999999999</v>
      </c>
      <c r="AG63">
        <f t="shared" si="21"/>
        <v>3.2899999999999999E-2</v>
      </c>
      <c r="AH63">
        <f t="shared" si="22"/>
        <v>-6.8599999999999994E-2</v>
      </c>
      <c r="AI63" s="9">
        <f t="shared" si="23"/>
        <v>0</v>
      </c>
      <c r="AJ63" s="13">
        <f t="shared" si="60"/>
        <v>-0.13719999999999999</v>
      </c>
      <c r="AK63" s="13" t="e">
        <f t="shared" si="24"/>
        <v>#NUM!</v>
      </c>
      <c r="AL63" s="18">
        <f t="shared" si="61"/>
        <v>0</v>
      </c>
      <c r="AM63" s="2"/>
      <c r="AN63" s="2"/>
      <c r="AO63" s="8"/>
      <c r="AP63" s="8"/>
      <c r="AQ63" s="14"/>
      <c r="AR63" s="14"/>
      <c r="AS63" s="14"/>
      <c r="AT63" s="14"/>
      <c r="AU63" s="14"/>
      <c r="AV63" s="9">
        <f t="shared" si="25"/>
        <v>0</v>
      </c>
      <c r="AW63" s="13"/>
      <c r="AX63" s="13"/>
      <c r="AY63" s="15"/>
      <c r="AZ63" s="2"/>
      <c r="BA63" s="2"/>
      <c r="BB63">
        <f t="shared" si="62"/>
        <v>0</v>
      </c>
      <c r="BC63" s="8">
        <v>315</v>
      </c>
      <c r="BD63" s="5">
        <f t="shared" si="26"/>
        <v>7.793113276311181E-2</v>
      </c>
      <c r="BE63" s="5">
        <f t="shared" si="27"/>
        <v>0</v>
      </c>
      <c r="BF63" s="23">
        <f t="shared" si="28"/>
        <v>-0.1071</v>
      </c>
      <c r="BG63">
        <f t="shared" si="29"/>
        <v>3.2899999999999999E-2</v>
      </c>
      <c r="BH63">
        <f t="shared" si="30"/>
        <v>-6.8599999999999994E-2</v>
      </c>
      <c r="BI63">
        <f t="shared" si="31"/>
        <v>-5.57E-2</v>
      </c>
      <c r="BJ63">
        <f t="shared" si="32"/>
        <v>-9.8599999999999993E-2</v>
      </c>
      <c r="BK63">
        <f t="shared" si="33"/>
        <v>5.7099999999999998E-2</v>
      </c>
      <c r="BL63" s="22">
        <f t="shared" si="34"/>
        <v>-3.5700000000000003E-2</v>
      </c>
    </row>
    <row r="64" spans="2:64" x14ac:dyDescent="0.3">
      <c r="B64" s="8"/>
      <c r="C64" s="8"/>
      <c r="F64">
        <f t="shared" si="6"/>
        <v>-0.13719999999999999</v>
      </c>
      <c r="G64">
        <f t="shared" si="7"/>
        <v>3.2899999999999999E-2</v>
      </c>
      <c r="H64">
        <f t="shared" si="8"/>
        <v>-6.8599999999999994E-2</v>
      </c>
      <c r="I64" s="9">
        <f t="shared" si="9"/>
        <v>0</v>
      </c>
      <c r="J64" s="13"/>
      <c r="K64" s="13"/>
      <c r="L64" s="15"/>
      <c r="M64" s="17">
        <f t="shared" si="12"/>
        <v>0.77642259999999996</v>
      </c>
      <c r="N64" s="17">
        <f t="shared" si="13"/>
        <v>1.0220530000000001</v>
      </c>
      <c r="O64" s="8"/>
      <c r="P64" s="8"/>
      <c r="S64">
        <f t="shared" si="14"/>
        <v>-0.13719999999999999</v>
      </c>
      <c r="T64">
        <f t="shared" si="15"/>
        <v>3.2899999999999999E-2</v>
      </c>
      <c r="U64">
        <f t="shared" si="16"/>
        <v>-6.8599999999999994E-2</v>
      </c>
      <c r="V64" s="9">
        <f t="shared" si="17"/>
        <v>0</v>
      </c>
      <c r="W64" s="13"/>
      <c r="X64" s="13"/>
      <c r="Y64" s="15"/>
      <c r="Z64" s="17">
        <f t="shared" si="18"/>
        <v>0.77642259999999996</v>
      </c>
      <c r="AA64" s="17">
        <f t="shared" si="19"/>
        <v>1.0220530000000001</v>
      </c>
      <c r="AB64" s="8"/>
      <c r="AC64" s="8"/>
      <c r="AD64" s="14"/>
      <c r="AE64" s="14"/>
      <c r="AF64">
        <f t="shared" si="59"/>
        <v>-0.13719999999999999</v>
      </c>
      <c r="AG64">
        <f t="shared" si="21"/>
        <v>3.2899999999999999E-2</v>
      </c>
      <c r="AH64">
        <f t="shared" si="22"/>
        <v>-6.8599999999999994E-2</v>
      </c>
      <c r="AI64" s="9">
        <f t="shared" si="23"/>
        <v>0</v>
      </c>
      <c r="AJ64" s="13">
        <f t="shared" si="60"/>
        <v>-0.13719999999999999</v>
      </c>
      <c r="AK64" s="13" t="e">
        <f t="shared" si="24"/>
        <v>#NUM!</v>
      </c>
      <c r="AL64" s="18">
        <f t="shared" si="61"/>
        <v>0</v>
      </c>
      <c r="AM64" s="2"/>
      <c r="AN64" s="2"/>
      <c r="AO64" s="8"/>
      <c r="AP64" s="8"/>
      <c r="AQ64" s="14"/>
      <c r="AR64" s="14"/>
      <c r="AS64" s="14"/>
      <c r="AT64" s="14"/>
      <c r="AU64" s="14"/>
      <c r="AV64" s="9">
        <f t="shared" si="25"/>
        <v>0</v>
      </c>
      <c r="AW64" s="13"/>
      <c r="AX64" s="13"/>
      <c r="AY64" s="15"/>
      <c r="AZ64" s="2"/>
      <c r="BA64" s="2"/>
      <c r="BB64">
        <f t="shared" si="62"/>
        <v>0</v>
      </c>
      <c r="BC64" s="8">
        <v>315</v>
      </c>
      <c r="BD64" s="5">
        <f t="shared" si="26"/>
        <v>7.793113276311181E-2</v>
      </c>
      <c r="BE64" s="5">
        <f t="shared" si="27"/>
        <v>0</v>
      </c>
      <c r="BF64" s="23">
        <f t="shared" si="28"/>
        <v>-0.1071</v>
      </c>
      <c r="BG64">
        <f t="shared" si="29"/>
        <v>3.2899999999999999E-2</v>
      </c>
      <c r="BH64">
        <f t="shared" si="30"/>
        <v>-6.8599999999999994E-2</v>
      </c>
      <c r="BI64">
        <f t="shared" si="31"/>
        <v>-5.57E-2</v>
      </c>
      <c r="BJ64">
        <f t="shared" si="32"/>
        <v>-9.8599999999999993E-2</v>
      </c>
      <c r="BK64">
        <f t="shared" si="33"/>
        <v>5.7099999999999998E-2</v>
      </c>
      <c r="BL64" s="22">
        <f t="shared" si="34"/>
        <v>-3.5700000000000003E-2</v>
      </c>
    </row>
    <row r="65" spans="2:64" x14ac:dyDescent="0.3">
      <c r="B65" s="8"/>
      <c r="C65" s="8"/>
      <c r="F65">
        <f t="shared" si="6"/>
        <v>-0.13719999999999999</v>
      </c>
      <c r="G65">
        <f t="shared" si="7"/>
        <v>3.2899999999999999E-2</v>
      </c>
      <c r="H65">
        <f t="shared" si="8"/>
        <v>-6.8599999999999994E-2</v>
      </c>
      <c r="I65" s="9">
        <f t="shared" si="9"/>
        <v>0</v>
      </c>
      <c r="J65" s="13"/>
      <c r="K65" s="13"/>
      <c r="L65" s="15"/>
      <c r="M65" s="17">
        <f t="shared" si="12"/>
        <v>0.77642259999999996</v>
      </c>
      <c r="N65" s="17">
        <f t="shared" si="13"/>
        <v>1.0220530000000001</v>
      </c>
      <c r="O65" s="8"/>
      <c r="P65" s="8"/>
      <c r="S65">
        <f t="shared" si="14"/>
        <v>-0.13719999999999999</v>
      </c>
      <c r="T65">
        <f t="shared" si="15"/>
        <v>3.2899999999999999E-2</v>
      </c>
      <c r="U65">
        <f t="shared" si="16"/>
        <v>-6.8599999999999994E-2</v>
      </c>
      <c r="V65" s="9">
        <f t="shared" si="17"/>
        <v>0</v>
      </c>
      <c r="W65" s="13"/>
      <c r="X65" s="13"/>
      <c r="Y65" s="15"/>
      <c r="Z65" s="17">
        <f t="shared" si="18"/>
        <v>0.77642259999999996</v>
      </c>
      <c r="AA65" s="17">
        <f t="shared" si="19"/>
        <v>1.0220530000000001</v>
      </c>
      <c r="AB65" s="8"/>
      <c r="AC65" s="8"/>
      <c r="AD65" s="14"/>
      <c r="AE65" s="14"/>
      <c r="AF65">
        <f t="shared" si="59"/>
        <v>-0.13719999999999999</v>
      </c>
      <c r="AG65">
        <f t="shared" si="21"/>
        <v>3.2899999999999999E-2</v>
      </c>
      <c r="AH65">
        <f t="shared" si="22"/>
        <v>-6.8599999999999994E-2</v>
      </c>
      <c r="AI65" s="9">
        <f t="shared" si="23"/>
        <v>0</v>
      </c>
      <c r="AJ65" s="13">
        <f t="shared" si="60"/>
        <v>-0.13719999999999999</v>
      </c>
      <c r="AK65" s="13" t="e">
        <f t="shared" si="24"/>
        <v>#NUM!</v>
      </c>
      <c r="AL65" s="18">
        <f t="shared" si="61"/>
        <v>0</v>
      </c>
      <c r="AM65" s="2"/>
      <c r="AN65" s="2"/>
      <c r="AO65" s="8"/>
      <c r="AP65" s="8"/>
      <c r="AQ65" s="14"/>
      <c r="AR65" s="14"/>
      <c r="AS65" s="14"/>
      <c r="AT65" s="14"/>
      <c r="AU65" s="14"/>
      <c r="AV65" s="9">
        <f t="shared" si="25"/>
        <v>0</v>
      </c>
      <c r="AW65" s="13"/>
      <c r="AX65" s="13"/>
      <c r="AY65" s="15"/>
      <c r="AZ65" s="2"/>
      <c r="BA65" s="2"/>
      <c r="BB65">
        <f t="shared" si="62"/>
        <v>0</v>
      </c>
      <c r="BC65" s="8">
        <v>315</v>
      </c>
      <c r="BD65" s="5">
        <f t="shared" si="26"/>
        <v>7.793113276311181E-2</v>
      </c>
      <c r="BE65" s="5">
        <f t="shared" si="27"/>
        <v>0</v>
      </c>
      <c r="BF65" s="23">
        <f t="shared" si="28"/>
        <v>-0.1071</v>
      </c>
      <c r="BG65">
        <f t="shared" si="29"/>
        <v>3.2899999999999999E-2</v>
      </c>
      <c r="BH65">
        <f t="shared" si="30"/>
        <v>-6.8599999999999994E-2</v>
      </c>
      <c r="BI65">
        <f t="shared" si="31"/>
        <v>-5.57E-2</v>
      </c>
      <c r="BJ65">
        <f t="shared" si="32"/>
        <v>-9.8599999999999993E-2</v>
      </c>
      <c r="BK65">
        <f t="shared" si="33"/>
        <v>5.7099999999999998E-2</v>
      </c>
      <c r="BL65" s="22">
        <f t="shared" si="34"/>
        <v>-3.5700000000000003E-2</v>
      </c>
    </row>
    <row r="66" spans="2:64" x14ac:dyDescent="0.3">
      <c r="B66" s="8"/>
      <c r="C66" s="8"/>
      <c r="F66">
        <f t="shared" si="6"/>
        <v>-0.13719999999999999</v>
      </c>
      <c r="G66">
        <f t="shared" si="7"/>
        <v>3.2899999999999999E-2</v>
      </c>
      <c r="H66">
        <f t="shared" si="8"/>
        <v>-6.8599999999999994E-2</v>
      </c>
      <c r="I66" s="9">
        <f t="shared" si="9"/>
        <v>0</v>
      </c>
      <c r="J66" s="13"/>
      <c r="K66" s="13"/>
      <c r="L66" s="15"/>
      <c r="M66" s="17">
        <f t="shared" si="12"/>
        <v>0.77642259999999996</v>
      </c>
      <c r="N66" s="17">
        <f t="shared" si="13"/>
        <v>1.0220530000000001</v>
      </c>
      <c r="O66" s="8"/>
      <c r="P66" s="8"/>
      <c r="S66">
        <f t="shared" si="14"/>
        <v>-0.13719999999999999</v>
      </c>
      <c r="T66">
        <f t="shared" si="15"/>
        <v>3.2899999999999999E-2</v>
      </c>
      <c r="U66">
        <f t="shared" si="16"/>
        <v>-6.8599999999999994E-2</v>
      </c>
      <c r="V66" s="9">
        <f t="shared" si="17"/>
        <v>0</v>
      </c>
      <c r="W66" s="13"/>
      <c r="X66" s="13"/>
      <c r="Y66" s="15"/>
      <c r="Z66" s="17">
        <f t="shared" si="18"/>
        <v>0.77642259999999996</v>
      </c>
      <c r="AA66" s="17">
        <f t="shared" si="19"/>
        <v>1.0220530000000001</v>
      </c>
      <c r="AB66" s="8"/>
      <c r="AC66" s="8"/>
      <c r="AD66" s="14"/>
      <c r="AE66" s="14"/>
      <c r="AF66">
        <f t="shared" si="59"/>
        <v>-0.13719999999999999</v>
      </c>
      <c r="AG66">
        <f t="shared" si="21"/>
        <v>3.2899999999999999E-2</v>
      </c>
      <c r="AH66">
        <f t="shared" si="22"/>
        <v>-6.8599999999999994E-2</v>
      </c>
      <c r="AI66" s="9">
        <f t="shared" si="23"/>
        <v>0</v>
      </c>
      <c r="AJ66" s="13">
        <f t="shared" si="60"/>
        <v>-0.13719999999999999</v>
      </c>
      <c r="AK66" s="13" t="e">
        <f t="shared" si="24"/>
        <v>#NUM!</v>
      </c>
      <c r="AL66" s="18">
        <f t="shared" si="61"/>
        <v>0</v>
      </c>
      <c r="AM66" s="2"/>
      <c r="AN66" s="2"/>
      <c r="AO66" s="8"/>
      <c r="AP66" s="8"/>
      <c r="AQ66" s="14"/>
      <c r="AR66" s="14"/>
      <c r="AS66" s="14"/>
      <c r="AT66" s="14"/>
      <c r="AU66" s="14"/>
      <c r="AV66" s="9">
        <f t="shared" si="25"/>
        <v>0</v>
      </c>
      <c r="AW66" s="13"/>
      <c r="AX66" s="13"/>
      <c r="AY66" s="15"/>
      <c r="AZ66" s="2"/>
      <c r="BA66" s="2"/>
      <c r="BB66">
        <f t="shared" si="62"/>
        <v>0</v>
      </c>
      <c r="BC66" s="8">
        <v>315</v>
      </c>
      <c r="BD66" s="5">
        <f t="shared" si="26"/>
        <v>7.793113276311181E-2</v>
      </c>
      <c r="BE66" s="5">
        <f t="shared" si="27"/>
        <v>0</v>
      </c>
      <c r="BF66" s="23">
        <f t="shared" si="28"/>
        <v>-0.1071</v>
      </c>
      <c r="BG66">
        <f t="shared" si="29"/>
        <v>3.2899999999999999E-2</v>
      </c>
      <c r="BH66">
        <f t="shared" si="30"/>
        <v>-6.8599999999999994E-2</v>
      </c>
      <c r="BI66">
        <f t="shared" si="31"/>
        <v>-5.57E-2</v>
      </c>
      <c r="BJ66">
        <f t="shared" si="32"/>
        <v>-9.8599999999999993E-2</v>
      </c>
      <c r="BK66">
        <f t="shared" si="33"/>
        <v>5.7099999999999998E-2</v>
      </c>
      <c r="BL66" s="22">
        <f t="shared" si="34"/>
        <v>-3.5700000000000003E-2</v>
      </c>
    </row>
    <row r="67" spans="2:64" x14ac:dyDescent="0.3">
      <c r="B67" s="8"/>
      <c r="C67" s="8"/>
      <c r="F67">
        <f t="shared" si="6"/>
        <v>-0.13719999999999999</v>
      </c>
      <c r="G67">
        <f t="shared" si="7"/>
        <v>3.2899999999999999E-2</v>
      </c>
      <c r="H67">
        <f t="shared" si="8"/>
        <v>-6.8599999999999994E-2</v>
      </c>
      <c r="I67" s="9">
        <f t="shared" si="9"/>
        <v>0</v>
      </c>
      <c r="J67" s="13"/>
      <c r="K67" s="13"/>
      <c r="L67" s="15"/>
      <c r="M67" s="17">
        <f t="shared" si="12"/>
        <v>0.77642259999999996</v>
      </c>
      <c r="N67" s="17">
        <f t="shared" si="13"/>
        <v>1.0220530000000001</v>
      </c>
      <c r="O67" s="8"/>
      <c r="P67" s="8"/>
      <c r="S67">
        <f t="shared" si="14"/>
        <v>-0.13719999999999999</v>
      </c>
      <c r="T67">
        <f t="shared" si="15"/>
        <v>3.2899999999999999E-2</v>
      </c>
      <c r="U67">
        <f t="shared" si="16"/>
        <v>-6.8599999999999994E-2</v>
      </c>
      <c r="V67" s="9">
        <f t="shared" si="17"/>
        <v>0</v>
      </c>
      <c r="W67" s="13"/>
      <c r="X67" s="13"/>
      <c r="Y67" s="15"/>
      <c r="Z67" s="17">
        <f t="shared" si="18"/>
        <v>0.77642259999999996</v>
      </c>
      <c r="AA67" s="17">
        <f t="shared" si="19"/>
        <v>1.0220530000000001</v>
      </c>
      <c r="AB67" s="8"/>
      <c r="AC67" s="8"/>
      <c r="AD67" s="14"/>
      <c r="AE67" s="14"/>
      <c r="AF67">
        <f t="shared" si="59"/>
        <v>-0.13719999999999999</v>
      </c>
      <c r="AG67">
        <f t="shared" si="21"/>
        <v>3.2899999999999999E-2</v>
      </c>
      <c r="AH67">
        <f t="shared" si="22"/>
        <v>-6.8599999999999994E-2</v>
      </c>
      <c r="AI67" s="9">
        <f t="shared" si="23"/>
        <v>0</v>
      </c>
      <c r="AJ67" s="13">
        <f t="shared" si="60"/>
        <v>-0.13719999999999999</v>
      </c>
      <c r="AK67" s="13" t="e">
        <f t="shared" si="24"/>
        <v>#NUM!</v>
      </c>
      <c r="AL67" s="18">
        <f t="shared" si="61"/>
        <v>0</v>
      </c>
      <c r="AM67" s="2"/>
      <c r="AN67" s="2"/>
      <c r="AO67" s="8"/>
      <c r="AP67" s="8"/>
      <c r="AQ67" s="14"/>
      <c r="AR67" s="14"/>
      <c r="AS67" s="14"/>
      <c r="AT67" s="14"/>
      <c r="AU67" s="14"/>
      <c r="AV67" s="9">
        <f t="shared" si="25"/>
        <v>0</v>
      </c>
      <c r="AW67" s="13"/>
      <c r="AX67" s="13"/>
      <c r="AY67" s="15"/>
      <c r="AZ67" s="2"/>
      <c r="BA67" s="2"/>
      <c r="BB67">
        <f t="shared" si="62"/>
        <v>0</v>
      </c>
      <c r="BC67" s="8">
        <v>315</v>
      </c>
      <c r="BD67" s="5">
        <f t="shared" si="26"/>
        <v>7.793113276311181E-2</v>
      </c>
      <c r="BE67" s="5">
        <f t="shared" si="27"/>
        <v>0</v>
      </c>
      <c r="BF67" s="23">
        <f t="shared" si="28"/>
        <v>-0.1071</v>
      </c>
      <c r="BG67">
        <f t="shared" si="29"/>
        <v>3.2899999999999999E-2</v>
      </c>
      <c r="BH67">
        <f t="shared" si="30"/>
        <v>-6.8599999999999994E-2</v>
      </c>
      <c r="BI67">
        <f t="shared" si="31"/>
        <v>-5.57E-2</v>
      </c>
      <c r="BJ67">
        <f t="shared" si="32"/>
        <v>-9.8599999999999993E-2</v>
      </c>
      <c r="BK67">
        <f t="shared" si="33"/>
        <v>5.7099999999999998E-2</v>
      </c>
      <c r="BL67" s="22">
        <f t="shared" si="34"/>
        <v>-3.5700000000000003E-2</v>
      </c>
    </row>
    <row r="68" spans="2:64" x14ac:dyDescent="0.3">
      <c r="B68" s="8"/>
      <c r="C68" s="8"/>
      <c r="F68">
        <f t="shared" si="6"/>
        <v>-0.13719999999999999</v>
      </c>
      <c r="G68">
        <f t="shared" si="7"/>
        <v>3.2899999999999999E-2</v>
      </c>
      <c r="H68">
        <f t="shared" si="8"/>
        <v>-6.8599999999999994E-2</v>
      </c>
      <c r="I68" s="9">
        <f t="shared" si="9"/>
        <v>0</v>
      </c>
      <c r="J68" s="13"/>
      <c r="K68" s="13"/>
      <c r="L68" s="15"/>
      <c r="M68" s="17">
        <f t="shared" si="12"/>
        <v>0.77642259999999996</v>
      </c>
      <c r="N68" s="17">
        <f t="shared" si="13"/>
        <v>1.0220530000000001</v>
      </c>
      <c r="O68" s="8"/>
      <c r="P68" s="8"/>
      <c r="S68">
        <f t="shared" si="14"/>
        <v>-0.13719999999999999</v>
      </c>
      <c r="T68">
        <f t="shared" si="15"/>
        <v>3.2899999999999999E-2</v>
      </c>
      <c r="U68">
        <f t="shared" si="16"/>
        <v>-6.8599999999999994E-2</v>
      </c>
      <c r="V68" s="9">
        <f t="shared" si="17"/>
        <v>0</v>
      </c>
      <c r="W68" s="13"/>
      <c r="X68" s="13"/>
      <c r="Y68" s="15"/>
      <c r="Z68" s="17">
        <f t="shared" si="18"/>
        <v>0.77642259999999996</v>
      </c>
      <c r="AA68" s="17">
        <f t="shared" si="19"/>
        <v>1.0220530000000001</v>
      </c>
      <c r="AB68" s="8"/>
      <c r="AC68" s="8"/>
      <c r="AD68" s="14"/>
      <c r="AE68" s="14"/>
      <c r="AF68">
        <f t="shared" si="59"/>
        <v>-0.13719999999999999</v>
      </c>
      <c r="AG68">
        <f t="shared" si="21"/>
        <v>3.2899999999999999E-2</v>
      </c>
      <c r="AH68">
        <f t="shared" si="22"/>
        <v>-6.8599999999999994E-2</v>
      </c>
      <c r="AI68" s="9">
        <f t="shared" si="23"/>
        <v>0</v>
      </c>
      <c r="AJ68" s="13">
        <f t="shared" si="60"/>
        <v>-0.13719999999999999</v>
      </c>
      <c r="AK68" s="13" t="e">
        <f t="shared" si="24"/>
        <v>#NUM!</v>
      </c>
      <c r="AL68" s="18">
        <f t="shared" si="61"/>
        <v>0</v>
      </c>
      <c r="AM68" s="2"/>
      <c r="AN68" s="2"/>
      <c r="AO68" s="8"/>
      <c r="AP68" s="8"/>
      <c r="AQ68" s="14"/>
      <c r="AR68" s="14"/>
      <c r="AS68" s="14"/>
      <c r="AT68" s="14"/>
      <c r="AU68" s="14"/>
      <c r="AV68" s="9">
        <f t="shared" si="25"/>
        <v>0</v>
      </c>
      <c r="AW68" s="13"/>
      <c r="AX68" s="13"/>
      <c r="AY68" s="15"/>
      <c r="AZ68" s="2"/>
      <c r="BA68" s="2"/>
      <c r="BB68">
        <f t="shared" si="62"/>
        <v>0</v>
      </c>
      <c r="BC68" s="8">
        <v>315</v>
      </c>
      <c r="BD68" s="5">
        <f t="shared" si="26"/>
        <v>7.793113276311181E-2</v>
      </c>
      <c r="BE68" s="5">
        <f t="shared" si="27"/>
        <v>0</v>
      </c>
      <c r="BF68" s="23">
        <f t="shared" si="28"/>
        <v>-0.1071</v>
      </c>
      <c r="BG68">
        <f t="shared" si="29"/>
        <v>3.2899999999999999E-2</v>
      </c>
      <c r="BH68">
        <f t="shared" si="30"/>
        <v>-6.8599999999999994E-2</v>
      </c>
      <c r="BI68">
        <f t="shared" si="31"/>
        <v>-5.57E-2</v>
      </c>
      <c r="BJ68">
        <f t="shared" si="32"/>
        <v>-9.8599999999999993E-2</v>
      </c>
      <c r="BK68">
        <f t="shared" si="33"/>
        <v>5.7099999999999998E-2</v>
      </c>
      <c r="BL68" s="22">
        <f t="shared" si="34"/>
        <v>-3.5700000000000003E-2</v>
      </c>
    </row>
    <row r="69" spans="2:64" x14ac:dyDescent="0.3">
      <c r="B69" s="8"/>
      <c r="C69" s="8"/>
      <c r="F69">
        <f t="shared" si="6"/>
        <v>-0.13719999999999999</v>
      </c>
      <c r="G69">
        <f t="shared" si="7"/>
        <v>3.2899999999999999E-2</v>
      </c>
      <c r="H69">
        <f t="shared" si="8"/>
        <v>-6.8599999999999994E-2</v>
      </c>
      <c r="I69" s="9">
        <f t="shared" si="9"/>
        <v>0</v>
      </c>
      <c r="J69" s="13"/>
      <c r="K69" s="13"/>
      <c r="L69" s="15"/>
      <c r="M69" s="17">
        <f t="shared" si="12"/>
        <v>0.77642259999999996</v>
      </c>
      <c r="N69" s="17">
        <f t="shared" si="13"/>
        <v>1.0220530000000001</v>
      </c>
      <c r="O69" s="8"/>
      <c r="P69" s="8"/>
      <c r="S69">
        <f t="shared" si="14"/>
        <v>-0.13719999999999999</v>
      </c>
      <c r="T69">
        <f t="shared" si="15"/>
        <v>3.2899999999999999E-2</v>
      </c>
      <c r="U69">
        <f t="shared" si="16"/>
        <v>-6.8599999999999994E-2</v>
      </c>
      <c r="V69" s="9">
        <f t="shared" si="17"/>
        <v>0</v>
      </c>
      <c r="W69" s="13"/>
      <c r="X69" s="13"/>
      <c r="Y69" s="15"/>
      <c r="Z69" s="17">
        <f t="shared" si="18"/>
        <v>0.77642259999999996</v>
      </c>
      <c r="AA69" s="17">
        <f t="shared" si="19"/>
        <v>1.0220530000000001</v>
      </c>
      <c r="AB69" s="8"/>
      <c r="AC69" s="8"/>
      <c r="AD69" s="14"/>
      <c r="AE69" s="14"/>
      <c r="AF69">
        <f t="shared" si="59"/>
        <v>-0.13719999999999999</v>
      </c>
      <c r="AG69">
        <f t="shared" si="21"/>
        <v>3.2899999999999999E-2</v>
      </c>
      <c r="AH69">
        <f t="shared" si="22"/>
        <v>-6.8599999999999994E-2</v>
      </c>
      <c r="AI69" s="9">
        <f t="shared" si="23"/>
        <v>0</v>
      </c>
      <c r="AJ69" s="13">
        <f t="shared" si="60"/>
        <v>-0.13719999999999999</v>
      </c>
      <c r="AK69" s="13" t="e">
        <f t="shared" si="24"/>
        <v>#NUM!</v>
      </c>
      <c r="AL69" s="18">
        <f t="shared" si="61"/>
        <v>0</v>
      </c>
      <c r="AM69" s="2"/>
      <c r="AN69" s="2"/>
      <c r="AO69" s="8"/>
      <c r="AP69" s="8"/>
      <c r="AQ69" s="14"/>
      <c r="AR69" s="14"/>
      <c r="AS69" s="14"/>
      <c r="AT69" s="14"/>
      <c r="AU69" s="14"/>
      <c r="AV69" s="9">
        <f t="shared" si="25"/>
        <v>0</v>
      </c>
      <c r="AW69" s="13"/>
      <c r="AX69" s="13"/>
      <c r="AY69" s="15"/>
      <c r="AZ69" s="2"/>
      <c r="BA69" s="2"/>
      <c r="BB69">
        <f t="shared" si="62"/>
        <v>0</v>
      </c>
      <c r="BC69" s="8">
        <v>315</v>
      </c>
      <c r="BD69" s="5">
        <f t="shared" si="26"/>
        <v>7.793113276311181E-2</v>
      </c>
      <c r="BE69" s="5">
        <f t="shared" si="27"/>
        <v>0</v>
      </c>
      <c r="BF69" s="23">
        <f t="shared" si="28"/>
        <v>-0.1071</v>
      </c>
      <c r="BG69">
        <f t="shared" si="29"/>
        <v>3.2899999999999999E-2</v>
      </c>
      <c r="BH69">
        <f t="shared" si="30"/>
        <v>-6.8599999999999994E-2</v>
      </c>
      <c r="BI69">
        <f t="shared" si="31"/>
        <v>-5.57E-2</v>
      </c>
      <c r="BJ69">
        <f t="shared" si="32"/>
        <v>-9.8599999999999993E-2</v>
      </c>
      <c r="BK69">
        <f t="shared" si="33"/>
        <v>5.7099999999999998E-2</v>
      </c>
      <c r="BL69" s="22">
        <f t="shared" si="34"/>
        <v>-3.5700000000000003E-2</v>
      </c>
    </row>
    <row r="70" spans="2:64" x14ac:dyDescent="0.3">
      <c r="B70" s="8"/>
      <c r="C70" s="8"/>
      <c r="F70">
        <f t="shared" si="6"/>
        <v>-0.13719999999999999</v>
      </c>
      <c r="G70">
        <f t="shared" si="7"/>
        <v>3.2899999999999999E-2</v>
      </c>
      <c r="H70">
        <f t="shared" si="8"/>
        <v>-6.8599999999999994E-2</v>
      </c>
      <c r="I70" s="9">
        <f t="shared" si="9"/>
        <v>0</v>
      </c>
      <c r="J70" s="13"/>
      <c r="K70" s="13"/>
      <c r="L70" s="15"/>
      <c r="M70" s="17">
        <f t="shared" si="12"/>
        <v>0.77642259999999996</v>
      </c>
      <c r="N70" s="17">
        <f t="shared" si="13"/>
        <v>1.0220530000000001</v>
      </c>
      <c r="O70" s="8"/>
      <c r="P70" s="8"/>
      <c r="S70">
        <f t="shared" si="14"/>
        <v>-0.13719999999999999</v>
      </c>
      <c r="T70">
        <f t="shared" si="15"/>
        <v>3.2899999999999999E-2</v>
      </c>
      <c r="U70">
        <f t="shared" si="16"/>
        <v>-6.8599999999999994E-2</v>
      </c>
      <c r="V70" s="9">
        <f t="shared" si="17"/>
        <v>0</v>
      </c>
      <c r="W70" s="13"/>
      <c r="X70" s="13"/>
      <c r="Y70" s="15"/>
      <c r="Z70" s="17">
        <f t="shared" si="18"/>
        <v>0.77642259999999996</v>
      </c>
      <c r="AA70" s="17">
        <f t="shared" si="19"/>
        <v>1.0220530000000001</v>
      </c>
      <c r="AB70" s="8"/>
      <c r="AC70" s="8"/>
      <c r="AD70" s="14"/>
      <c r="AE70" s="14"/>
      <c r="AF70">
        <f t="shared" si="59"/>
        <v>-0.13719999999999999</v>
      </c>
      <c r="AG70">
        <f t="shared" si="21"/>
        <v>3.2899999999999999E-2</v>
      </c>
      <c r="AH70">
        <f t="shared" si="22"/>
        <v>-6.8599999999999994E-2</v>
      </c>
      <c r="AI70" s="9">
        <f t="shared" si="23"/>
        <v>0</v>
      </c>
      <c r="AJ70" s="13">
        <f t="shared" si="60"/>
        <v>-0.13719999999999999</v>
      </c>
      <c r="AK70" s="13" t="e">
        <f t="shared" si="24"/>
        <v>#NUM!</v>
      </c>
      <c r="AL70" s="18">
        <f t="shared" si="61"/>
        <v>0</v>
      </c>
      <c r="AM70" s="2"/>
      <c r="AN70" s="2"/>
      <c r="AO70" s="8"/>
      <c r="AP70" s="8"/>
      <c r="AQ70" s="14"/>
      <c r="AR70" s="14"/>
      <c r="AS70" s="14"/>
      <c r="AT70" s="14"/>
      <c r="AU70" s="14"/>
      <c r="AV70" s="9">
        <f t="shared" si="25"/>
        <v>0</v>
      </c>
      <c r="AW70" s="13"/>
      <c r="AX70" s="13"/>
      <c r="AY70" s="15"/>
      <c r="AZ70" s="2"/>
      <c r="BA70" s="2"/>
      <c r="BB70">
        <f t="shared" si="62"/>
        <v>0</v>
      </c>
      <c r="BC70" s="8">
        <v>315</v>
      </c>
      <c r="BD70" s="5">
        <f t="shared" si="26"/>
        <v>7.793113276311181E-2</v>
      </c>
      <c r="BE70" s="5">
        <f t="shared" si="27"/>
        <v>0</v>
      </c>
      <c r="BF70" s="23">
        <f t="shared" si="28"/>
        <v>-0.1071</v>
      </c>
      <c r="BG70">
        <f t="shared" si="29"/>
        <v>3.2899999999999999E-2</v>
      </c>
      <c r="BH70">
        <f t="shared" si="30"/>
        <v>-6.8599999999999994E-2</v>
      </c>
      <c r="BI70">
        <f t="shared" si="31"/>
        <v>-5.57E-2</v>
      </c>
      <c r="BJ70">
        <f t="shared" si="32"/>
        <v>-9.8599999999999993E-2</v>
      </c>
      <c r="BK70">
        <f t="shared" si="33"/>
        <v>5.7099999999999998E-2</v>
      </c>
      <c r="BL70" s="22">
        <f t="shared" si="34"/>
        <v>-3.5700000000000003E-2</v>
      </c>
    </row>
    <row r="71" spans="2:64" x14ac:dyDescent="0.3">
      <c r="B71" s="8"/>
      <c r="C71" s="8"/>
      <c r="F71">
        <f t="shared" si="6"/>
        <v>-0.13719999999999999</v>
      </c>
      <c r="G71">
        <f t="shared" si="7"/>
        <v>3.2899999999999999E-2</v>
      </c>
      <c r="H71">
        <f t="shared" si="8"/>
        <v>-6.8599999999999994E-2</v>
      </c>
      <c r="I71" s="9">
        <f t="shared" si="9"/>
        <v>0</v>
      </c>
      <c r="J71" s="13"/>
      <c r="K71" s="13"/>
      <c r="L71" s="15"/>
      <c r="M71" s="17">
        <f t="shared" si="12"/>
        <v>0.77642259999999996</v>
      </c>
      <c r="N71" s="17">
        <f t="shared" si="13"/>
        <v>1.0220530000000001</v>
      </c>
      <c r="O71" s="8"/>
      <c r="P71" s="8"/>
      <c r="S71">
        <f t="shared" si="14"/>
        <v>-0.13719999999999999</v>
      </c>
      <c r="T71">
        <f t="shared" si="15"/>
        <v>3.2899999999999999E-2</v>
      </c>
      <c r="U71">
        <f t="shared" si="16"/>
        <v>-6.8599999999999994E-2</v>
      </c>
      <c r="V71" s="9">
        <f t="shared" si="17"/>
        <v>0</v>
      </c>
      <c r="W71" s="13"/>
      <c r="X71" s="13"/>
      <c r="Y71" s="15"/>
      <c r="Z71" s="17">
        <f t="shared" si="18"/>
        <v>0.77642259999999996</v>
      </c>
      <c r="AA71" s="17">
        <f t="shared" si="19"/>
        <v>1.0220530000000001</v>
      </c>
      <c r="AB71" s="8"/>
      <c r="AC71" s="8"/>
      <c r="AD71" s="14"/>
      <c r="AE71" s="14"/>
      <c r="AF71">
        <f t="shared" si="59"/>
        <v>-0.13719999999999999</v>
      </c>
      <c r="AG71">
        <f t="shared" si="21"/>
        <v>3.2899999999999999E-2</v>
      </c>
      <c r="AH71">
        <f t="shared" si="22"/>
        <v>-6.8599999999999994E-2</v>
      </c>
      <c r="AI71" s="9">
        <f t="shared" si="23"/>
        <v>0</v>
      </c>
      <c r="AJ71" s="13">
        <f t="shared" si="60"/>
        <v>-0.13719999999999999</v>
      </c>
      <c r="AK71" s="13" t="e">
        <f t="shared" si="24"/>
        <v>#NUM!</v>
      </c>
      <c r="AL71" s="18">
        <f t="shared" si="61"/>
        <v>0</v>
      </c>
      <c r="AM71" s="2"/>
      <c r="AN71" s="2"/>
      <c r="AO71" s="8"/>
      <c r="AP71" s="8"/>
      <c r="AQ71" s="14"/>
      <c r="AR71" s="14"/>
      <c r="AS71" s="14"/>
      <c r="AT71" s="14"/>
      <c r="AU71" s="14"/>
      <c r="AV71" s="9">
        <f t="shared" si="25"/>
        <v>0</v>
      </c>
      <c r="AW71" s="13"/>
      <c r="AX71" s="13"/>
      <c r="AY71" s="15"/>
      <c r="AZ71" s="2"/>
      <c r="BA71" s="2"/>
      <c r="BB71">
        <f t="shared" si="62"/>
        <v>0</v>
      </c>
      <c r="BC71" s="8">
        <v>315</v>
      </c>
      <c r="BD71" s="5">
        <f t="shared" si="26"/>
        <v>7.793113276311181E-2</v>
      </c>
      <c r="BE71" s="5">
        <f t="shared" si="27"/>
        <v>0</v>
      </c>
      <c r="BF71" s="23">
        <f t="shared" si="28"/>
        <v>-0.1071</v>
      </c>
      <c r="BG71">
        <f t="shared" si="29"/>
        <v>3.2899999999999999E-2</v>
      </c>
      <c r="BH71">
        <f t="shared" si="30"/>
        <v>-6.8599999999999994E-2</v>
      </c>
      <c r="BI71">
        <f t="shared" si="31"/>
        <v>-5.57E-2</v>
      </c>
      <c r="BJ71">
        <f t="shared" si="32"/>
        <v>-9.8599999999999993E-2</v>
      </c>
      <c r="BK71">
        <f t="shared" si="33"/>
        <v>5.7099999999999998E-2</v>
      </c>
      <c r="BL71" s="22">
        <f t="shared" si="34"/>
        <v>-3.5700000000000003E-2</v>
      </c>
    </row>
    <row r="72" spans="2:64" x14ac:dyDescent="0.3">
      <c r="B72" s="8"/>
      <c r="C72" s="8"/>
      <c r="F72">
        <f t="shared" si="6"/>
        <v>-0.13719999999999999</v>
      </c>
      <c r="G72">
        <f t="shared" si="7"/>
        <v>3.2899999999999999E-2</v>
      </c>
      <c r="H72">
        <f t="shared" si="8"/>
        <v>-6.8599999999999994E-2</v>
      </c>
      <c r="I72" s="9">
        <f t="shared" si="9"/>
        <v>0</v>
      </c>
      <c r="J72" s="13"/>
      <c r="K72" s="13"/>
      <c r="L72" s="15"/>
      <c r="M72" s="17">
        <f t="shared" si="12"/>
        <v>0.77642259999999996</v>
      </c>
      <c r="N72" s="17">
        <f t="shared" si="13"/>
        <v>1.0220530000000001</v>
      </c>
      <c r="O72" s="8"/>
      <c r="P72" s="8"/>
      <c r="S72">
        <f t="shared" si="14"/>
        <v>-0.13719999999999999</v>
      </c>
      <c r="T72">
        <f t="shared" si="15"/>
        <v>3.2899999999999999E-2</v>
      </c>
      <c r="U72">
        <f t="shared" si="16"/>
        <v>-6.8599999999999994E-2</v>
      </c>
      <c r="V72" s="9">
        <f t="shared" si="17"/>
        <v>0</v>
      </c>
      <c r="W72" s="13"/>
      <c r="X72" s="13"/>
      <c r="Y72" s="15"/>
      <c r="Z72" s="17">
        <f t="shared" si="18"/>
        <v>0.77642259999999996</v>
      </c>
      <c r="AA72" s="17">
        <f t="shared" si="19"/>
        <v>1.0220530000000001</v>
      </c>
      <c r="AB72" s="8"/>
      <c r="AC72" s="8"/>
      <c r="AD72" s="14"/>
      <c r="AE72" s="14"/>
      <c r="AF72">
        <f t="shared" si="59"/>
        <v>-0.13719999999999999</v>
      </c>
      <c r="AG72">
        <f t="shared" si="21"/>
        <v>3.2899999999999999E-2</v>
      </c>
      <c r="AH72">
        <f t="shared" si="22"/>
        <v>-6.8599999999999994E-2</v>
      </c>
      <c r="AI72" s="9">
        <f t="shared" si="23"/>
        <v>0</v>
      </c>
      <c r="AJ72" s="13">
        <f t="shared" si="60"/>
        <v>-0.13719999999999999</v>
      </c>
      <c r="AK72" s="13" t="e">
        <f t="shared" si="24"/>
        <v>#NUM!</v>
      </c>
      <c r="AL72" s="18">
        <f t="shared" si="61"/>
        <v>0</v>
      </c>
      <c r="AM72" s="2"/>
      <c r="AN72" s="2"/>
      <c r="AO72" s="8"/>
      <c r="AP72" s="8"/>
      <c r="AQ72" s="14"/>
      <c r="AR72" s="14"/>
      <c r="AS72" s="14"/>
      <c r="AT72" s="14"/>
      <c r="AU72" s="14"/>
      <c r="AV72" s="9">
        <f t="shared" si="25"/>
        <v>0</v>
      </c>
      <c r="AW72" s="13"/>
      <c r="AX72" s="13"/>
      <c r="AY72" s="15"/>
      <c r="AZ72" s="2"/>
      <c r="BA72" s="2"/>
      <c r="BB72">
        <f t="shared" si="62"/>
        <v>0</v>
      </c>
      <c r="BC72" s="8">
        <v>315</v>
      </c>
      <c r="BD72" s="5">
        <f t="shared" si="26"/>
        <v>7.793113276311181E-2</v>
      </c>
      <c r="BE72" s="5">
        <f t="shared" si="27"/>
        <v>0</v>
      </c>
      <c r="BF72" s="23">
        <f t="shared" si="28"/>
        <v>-0.1071</v>
      </c>
      <c r="BG72">
        <f t="shared" si="29"/>
        <v>3.2899999999999999E-2</v>
      </c>
      <c r="BH72">
        <f t="shared" si="30"/>
        <v>-6.8599999999999994E-2</v>
      </c>
      <c r="BI72">
        <f t="shared" si="31"/>
        <v>-5.57E-2</v>
      </c>
      <c r="BJ72">
        <f t="shared" si="32"/>
        <v>-9.8599999999999993E-2</v>
      </c>
      <c r="BK72">
        <f t="shared" si="33"/>
        <v>5.7099999999999998E-2</v>
      </c>
      <c r="BL72" s="22">
        <f t="shared" si="34"/>
        <v>-3.5700000000000003E-2</v>
      </c>
    </row>
    <row r="73" spans="2:64" x14ac:dyDescent="0.3">
      <c r="B73" s="8"/>
      <c r="C73" s="8"/>
      <c r="F73">
        <f t="shared" si="6"/>
        <v>-0.13719999999999999</v>
      </c>
      <c r="G73">
        <f t="shared" si="7"/>
        <v>3.2899999999999999E-2</v>
      </c>
      <c r="H73">
        <f t="shared" si="8"/>
        <v>-6.8599999999999994E-2</v>
      </c>
      <c r="I73" s="9">
        <f t="shared" si="9"/>
        <v>0</v>
      </c>
      <c r="J73" s="13"/>
      <c r="K73" s="13"/>
      <c r="L73" s="15"/>
      <c r="M73" s="17">
        <f t="shared" si="12"/>
        <v>0.77642259999999996</v>
      </c>
      <c r="N73" s="17">
        <f t="shared" si="13"/>
        <v>1.0220530000000001</v>
      </c>
      <c r="O73" s="8"/>
      <c r="P73" s="8"/>
      <c r="S73">
        <f t="shared" si="14"/>
        <v>-0.13719999999999999</v>
      </c>
      <c r="T73">
        <f t="shared" si="15"/>
        <v>3.2899999999999999E-2</v>
      </c>
      <c r="U73">
        <f t="shared" si="16"/>
        <v>-6.8599999999999994E-2</v>
      </c>
      <c r="V73" s="9">
        <f t="shared" si="17"/>
        <v>0</v>
      </c>
      <c r="W73" s="13"/>
      <c r="X73" s="13"/>
      <c r="Y73" s="15"/>
      <c r="Z73" s="17">
        <f t="shared" si="18"/>
        <v>0.77642259999999996</v>
      </c>
      <c r="AA73" s="17">
        <f t="shared" si="19"/>
        <v>1.0220530000000001</v>
      </c>
      <c r="AB73" s="8"/>
      <c r="AC73" s="8"/>
      <c r="AD73" s="14"/>
      <c r="AE73" s="14"/>
      <c r="AF73">
        <f t="shared" si="59"/>
        <v>-0.13719999999999999</v>
      </c>
      <c r="AG73">
        <f t="shared" si="21"/>
        <v>3.2899999999999999E-2</v>
      </c>
      <c r="AH73">
        <f t="shared" si="22"/>
        <v>-6.8599999999999994E-2</v>
      </c>
      <c r="AI73" s="9">
        <f t="shared" si="23"/>
        <v>0</v>
      </c>
      <c r="AJ73" s="13">
        <f t="shared" si="60"/>
        <v>-0.13719999999999999</v>
      </c>
      <c r="AK73" s="13" t="e">
        <f t="shared" si="24"/>
        <v>#NUM!</v>
      </c>
      <c r="AL73" s="18">
        <f t="shared" si="61"/>
        <v>0</v>
      </c>
      <c r="AM73" s="2"/>
      <c r="AN73" s="2"/>
      <c r="AO73" s="8"/>
      <c r="AP73" s="8"/>
      <c r="AQ73" s="14"/>
      <c r="AR73" s="14"/>
      <c r="AS73" s="14"/>
      <c r="AT73" s="14"/>
      <c r="AU73" s="14"/>
      <c r="AV73" s="9">
        <f t="shared" si="25"/>
        <v>0</v>
      </c>
      <c r="AW73" s="13"/>
      <c r="AX73" s="13"/>
      <c r="AY73" s="15"/>
      <c r="AZ73" s="2"/>
      <c r="BA73" s="2"/>
      <c r="BB73">
        <f t="shared" si="62"/>
        <v>0</v>
      </c>
      <c r="BC73" s="8">
        <v>315</v>
      </c>
      <c r="BD73" s="5">
        <f t="shared" si="26"/>
        <v>7.793113276311181E-2</v>
      </c>
      <c r="BE73" s="5">
        <f t="shared" si="27"/>
        <v>0</v>
      </c>
      <c r="BF73" s="23">
        <f t="shared" si="28"/>
        <v>-0.1071</v>
      </c>
      <c r="BG73">
        <f t="shared" si="29"/>
        <v>3.2899999999999999E-2</v>
      </c>
      <c r="BH73">
        <f t="shared" si="30"/>
        <v>-6.8599999999999994E-2</v>
      </c>
      <c r="BI73">
        <f t="shared" si="31"/>
        <v>-5.57E-2</v>
      </c>
      <c r="BJ73">
        <f t="shared" si="32"/>
        <v>-9.8599999999999993E-2</v>
      </c>
      <c r="BK73">
        <f t="shared" si="33"/>
        <v>5.7099999999999998E-2</v>
      </c>
      <c r="BL73" s="22">
        <f t="shared" si="34"/>
        <v>-3.5700000000000003E-2</v>
      </c>
    </row>
    <row r="74" spans="2:64" x14ac:dyDescent="0.3">
      <c r="B74" s="8"/>
      <c r="C74" s="8"/>
      <c r="F74">
        <f t="shared" si="6"/>
        <v>-0.13719999999999999</v>
      </c>
      <c r="G74">
        <f t="shared" si="7"/>
        <v>3.2899999999999999E-2</v>
      </c>
      <c r="H74">
        <f t="shared" si="8"/>
        <v>-6.8599999999999994E-2</v>
      </c>
      <c r="I74" s="9">
        <f t="shared" si="9"/>
        <v>0</v>
      </c>
      <c r="J74" s="13"/>
      <c r="K74" s="13"/>
      <c r="L74" s="15"/>
      <c r="M74" s="17">
        <f t="shared" si="12"/>
        <v>0.77642259999999996</v>
      </c>
      <c r="N74" s="17">
        <f t="shared" si="13"/>
        <v>1.0220530000000001</v>
      </c>
      <c r="O74" s="8"/>
      <c r="P74" s="8"/>
      <c r="S74">
        <f t="shared" si="14"/>
        <v>-0.13719999999999999</v>
      </c>
      <c r="T74">
        <f t="shared" si="15"/>
        <v>3.2899999999999999E-2</v>
      </c>
      <c r="U74">
        <f t="shared" si="16"/>
        <v>-6.8599999999999994E-2</v>
      </c>
      <c r="V74" s="9">
        <f t="shared" si="17"/>
        <v>0</v>
      </c>
      <c r="W74" s="13"/>
      <c r="X74" s="13"/>
      <c r="Y74" s="15"/>
      <c r="Z74" s="17">
        <f t="shared" si="18"/>
        <v>0.77642259999999996</v>
      </c>
      <c r="AA74" s="17">
        <f t="shared" si="19"/>
        <v>1.0220530000000001</v>
      </c>
      <c r="AB74" s="8"/>
      <c r="AC74" s="8"/>
      <c r="AD74" s="14"/>
      <c r="AE74" s="14"/>
      <c r="AF74">
        <f t="shared" si="59"/>
        <v>-0.13719999999999999</v>
      </c>
      <c r="AG74">
        <f t="shared" si="21"/>
        <v>3.2899999999999999E-2</v>
      </c>
      <c r="AH74">
        <f t="shared" si="22"/>
        <v>-6.8599999999999994E-2</v>
      </c>
      <c r="AI74" s="9">
        <f t="shared" si="23"/>
        <v>0</v>
      </c>
      <c r="AJ74" s="13">
        <f t="shared" si="60"/>
        <v>-0.13719999999999999</v>
      </c>
      <c r="AK74" s="13" t="e">
        <f t="shared" si="24"/>
        <v>#NUM!</v>
      </c>
      <c r="AL74" s="18">
        <f t="shared" si="61"/>
        <v>0</v>
      </c>
      <c r="AM74" s="2"/>
      <c r="AN74" s="2"/>
      <c r="AO74" s="8"/>
      <c r="AP74" s="8"/>
      <c r="AQ74" s="14"/>
      <c r="AR74" s="14"/>
      <c r="AS74" s="14"/>
      <c r="AT74" s="14"/>
      <c r="AU74" s="14"/>
      <c r="AV74" s="9">
        <f t="shared" si="25"/>
        <v>0</v>
      </c>
      <c r="AW74" s="13"/>
      <c r="AX74" s="13"/>
      <c r="AY74" s="15"/>
      <c r="AZ74" s="2"/>
      <c r="BA74" s="2"/>
      <c r="BB74">
        <f t="shared" si="62"/>
        <v>0</v>
      </c>
      <c r="BC74" s="8">
        <v>315</v>
      </c>
      <c r="BD74" s="5">
        <f t="shared" si="26"/>
        <v>7.793113276311181E-2</v>
      </c>
      <c r="BE74" s="5">
        <f t="shared" si="27"/>
        <v>0</v>
      </c>
      <c r="BF74" s="23">
        <f t="shared" si="28"/>
        <v>-0.1071</v>
      </c>
      <c r="BG74">
        <f t="shared" si="29"/>
        <v>3.2899999999999999E-2</v>
      </c>
      <c r="BH74">
        <f t="shared" si="30"/>
        <v>-6.8599999999999994E-2</v>
      </c>
      <c r="BI74">
        <f t="shared" si="31"/>
        <v>-5.57E-2</v>
      </c>
      <c r="BJ74">
        <f t="shared" si="32"/>
        <v>-9.8599999999999993E-2</v>
      </c>
      <c r="BK74">
        <f t="shared" si="33"/>
        <v>5.7099999999999998E-2</v>
      </c>
      <c r="BL74" s="22">
        <f t="shared" si="34"/>
        <v>-3.5700000000000003E-2</v>
      </c>
    </row>
    <row r="75" spans="2:64" x14ac:dyDescent="0.3">
      <c r="B75" s="8"/>
      <c r="C75" s="8"/>
      <c r="F75">
        <f t="shared" si="6"/>
        <v>-0.13719999999999999</v>
      </c>
      <c r="G75">
        <f t="shared" si="7"/>
        <v>3.2899999999999999E-2</v>
      </c>
      <c r="H75">
        <f t="shared" si="8"/>
        <v>-6.8599999999999994E-2</v>
      </c>
      <c r="I75" s="9">
        <f t="shared" si="9"/>
        <v>0</v>
      </c>
      <c r="J75" s="13"/>
      <c r="K75" s="13"/>
      <c r="L75" s="15"/>
      <c r="M75" s="17">
        <f t="shared" si="12"/>
        <v>0.77642259999999996</v>
      </c>
      <c r="N75" s="17">
        <f t="shared" si="13"/>
        <v>1.0220530000000001</v>
      </c>
      <c r="O75" s="8"/>
      <c r="P75" s="8"/>
      <c r="S75">
        <f t="shared" si="14"/>
        <v>-0.13719999999999999</v>
      </c>
      <c r="T75">
        <f t="shared" si="15"/>
        <v>3.2899999999999999E-2</v>
      </c>
      <c r="U75">
        <f t="shared" si="16"/>
        <v>-6.8599999999999994E-2</v>
      </c>
      <c r="V75" s="9">
        <f t="shared" si="17"/>
        <v>0</v>
      </c>
      <c r="W75" s="13"/>
      <c r="X75" s="13"/>
      <c r="Y75" s="15"/>
      <c r="Z75" s="17">
        <f t="shared" si="18"/>
        <v>0.77642259999999996</v>
      </c>
      <c r="AA75" s="17">
        <f t="shared" si="19"/>
        <v>1.0220530000000001</v>
      </c>
      <c r="AB75" s="8"/>
      <c r="AC75" s="8"/>
      <c r="AD75" s="14"/>
      <c r="AE75" s="14"/>
      <c r="AF75">
        <f t="shared" si="59"/>
        <v>-0.13719999999999999</v>
      </c>
      <c r="AG75">
        <f t="shared" si="21"/>
        <v>3.2899999999999999E-2</v>
      </c>
      <c r="AH75">
        <f t="shared" si="22"/>
        <v>-6.8599999999999994E-2</v>
      </c>
      <c r="AI75" s="9">
        <f t="shared" si="23"/>
        <v>0</v>
      </c>
      <c r="AJ75" s="13">
        <f t="shared" si="60"/>
        <v>-0.13719999999999999</v>
      </c>
      <c r="AK75" s="13" t="e">
        <f t="shared" si="24"/>
        <v>#NUM!</v>
      </c>
      <c r="AL75" s="18">
        <f t="shared" si="61"/>
        <v>0</v>
      </c>
      <c r="AM75" s="2"/>
      <c r="AN75" s="2"/>
      <c r="AO75" s="8"/>
      <c r="AP75" s="8"/>
      <c r="AQ75" s="14"/>
      <c r="AR75" s="14"/>
      <c r="AS75" s="14"/>
      <c r="AT75" s="14"/>
      <c r="AU75" s="14"/>
      <c r="AV75" s="9">
        <f t="shared" si="25"/>
        <v>0</v>
      </c>
      <c r="AW75" s="13"/>
      <c r="AX75" s="13"/>
      <c r="AY75" s="15"/>
      <c r="AZ75" s="2"/>
      <c r="BA75" s="2"/>
      <c r="BB75">
        <f t="shared" si="62"/>
        <v>0</v>
      </c>
      <c r="BC75" s="8">
        <v>315</v>
      </c>
      <c r="BD75" s="5">
        <f t="shared" si="26"/>
        <v>7.793113276311181E-2</v>
      </c>
      <c r="BE75" s="5">
        <f t="shared" si="27"/>
        <v>0</v>
      </c>
      <c r="BF75" s="23">
        <f t="shared" si="28"/>
        <v>-0.1071</v>
      </c>
      <c r="BG75">
        <f t="shared" si="29"/>
        <v>3.2899999999999999E-2</v>
      </c>
      <c r="BH75">
        <f t="shared" si="30"/>
        <v>-6.8599999999999994E-2</v>
      </c>
      <c r="BI75">
        <f t="shared" si="31"/>
        <v>-5.57E-2</v>
      </c>
      <c r="BJ75">
        <f t="shared" si="32"/>
        <v>-9.8599999999999993E-2</v>
      </c>
      <c r="BK75">
        <f t="shared" si="33"/>
        <v>5.7099999999999998E-2</v>
      </c>
      <c r="BL75" s="22">
        <f t="shared" si="34"/>
        <v>-3.5700000000000003E-2</v>
      </c>
    </row>
    <row r="76" spans="2:64" x14ac:dyDescent="0.3">
      <c r="B76" s="8"/>
      <c r="C76" s="8"/>
      <c r="F76">
        <f t="shared" si="6"/>
        <v>-0.13719999999999999</v>
      </c>
      <c r="G76">
        <f t="shared" si="7"/>
        <v>3.2899999999999999E-2</v>
      </c>
      <c r="H76">
        <f t="shared" si="8"/>
        <v>-6.8599999999999994E-2</v>
      </c>
      <c r="I76" s="9">
        <f t="shared" si="9"/>
        <v>0</v>
      </c>
      <c r="J76" s="13"/>
      <c r="K76" s="13"/>
      <c r="L76" s="15"/>
      <c r="M76" s="17">
        <f t="shared" si="12"/>
        <v>0.77642259999999996</v>
      </c>
      <c r="N76" s="17">
        <f t="shared" si="13"/>
        <v>1.0220530000000001</v>
      </c>
      <c r="O76" s="8"/>
      <c r="P76" s="8"/>
      <c r="S76">
        <f t="shared" si="14"/>
        <v>-0.13719999999999999</v>
      </c>
      <c r="T76">
        <f t="shared" si="15"/>
        <v>3.2899999999999999E-2</v>
      </c>
      <c r="U76">
        <f t="shared" si="16"/>
        <v>-6.8599999999999994E-2</v>
      </c>
      <c r="V76" s="9">
        <f t="shared" si="17"/>
        <v>0</v>
      </c>
      <c r="W76" s="13"/>
      <c r="X76" s="13"/>
      <c r="Y76" s="15"/>
      <c r="Z76" s="17">
        <f t="shared" si="18"/>
        <v>0.77642259999999996</v>
      </c>
      <c r="AA76" s="17">
        <f t="shared" si="19"/>
        <v>1.0220530000000001</v>
      </c>
      <c r="AB76" s="8"/>
      <c r="AC76" s="8"/>
      <c r="AD76" s="14"/>
      <c r="AE76" s="14"/>
      <c r="AF76">
        <f t="shared" si="59"/>
        <v>-0.13719999999999999</v>
      </c>
      <c r="AG76">
        <f t="shared" si="21"/>
        <v>3.2899999999999999E-2</v>
      </c>
      <c r="AH76">
        <f t="shared" si="22"/>
        <v>-6.8599999999999994E-2</v>
      </c>
      <c r="AI76" s="9">
        <f t="shared" si="23"/>
        <v>0</v>
      </c>
      <c r="AJ76" s="13">
        <f t="shared" si="60"/>
        <v>-0.13719999999999999</v>
      </c>
      <c r="AK76" s="13" t="e">
        <f t="shared" si="24"/>
        <v>#NUM!</v>
      </c>
      <c r="AL76" s="18">
        <f t="shared" si="61"/>
        <v>0</v>
      </c>
      <c r="AM76" s="2"/>
      <c r="AN76" s="2"/>
      <c r="AO76" s="8"/>
      <c r="AP76" s="8"/>
      <c r="AQ76" s="14"/>
      <c r="AR76" s="14"/>
      <c r="AS76" s="14"/>
      <c r="AT76" s="14"/>
      <c r="AU76" s="14"/>
      <c r="AV76" s="9">
        <f t="shared" si="25"/>
        <v>0</v>
      </c>
      <c r="AW76" s="13"/>
      <c r="AX76" s="13"/>
      <c r="AY76" s="15"/>
      <c r="AZ76" s="2"/>
      <c r="BA76" s="2"/>
      <c r="BB76">
        <f t="shared" si="62"/>
        <v>0</v>
      </c>
      <c r="BC76" s="8">
        <v>315</v>
      </c>
      <c r="BD76" s="5">
        <f t="shared" si="26"/>
        <v>7.793113276311181E-2</v>
      </c>
      <c r="BE76" s="5">
        <f t="shared" si="27"/>
        <v>0</v>
      </c>
      <c r="BF76" s="23">
        <f t="shared" si="28"/>
        <v>-0.1071</v>
      </c>
      <c r="BG76">
        <f t="shared" si="29"/>
        <v>3.2899999999999999E-2</v>
      </c>
      <c r="BH76">
        <f t="shared" si="30"/>
        <v>-6.8599999999999994E-2</v>
      </c>
      <c r="BI76">
        <f t="shared" si="31"/>
        <v>-5.57E-2</v>
      </c>
      <c r="BJ76">
        <f t="shared" si="32"/>
        <v>-9.8599999999999993E-2</v>
      </c>
      <c r="BK76">
        <f t="shared" si="33"/>
        <v>5.7099999999999998E-2</v>
      </c>
      <c r="BL76" s="22">
        <f t="shared" si="34"/>
        <v>-3.5700000000000003E-2</v>
      </c>
    </row>
    <row r="77" spans="2:64" x14ac:dyDescent="0.3">
      <c r="B77" s="8"/>
      <c r="C77" s="8"/>
      <c r="F77">
        <f t="shared" si="6"/>
        <v>-0.13719999999999999</v>
      </c>
      <c r="G77">
        <f t="shared" si="7"/>
        <v>3.2899999999999999E-2</v>
      </c>
      <c r="H77">
        <f t="shared" si="8"/>
        <v>-6.8599999999999994E-2</v>
      </c>
      <c r="I77" s="9">
        <f t="shared" si="9"/>
        <v>0</v>
      </c>
      <c r="J77" s="13"/>
      <c r="K77" s="13"/>
      <c r="L77" s="15"/>
      <c r="M77" s="17">
        <f t="shared" si="12"/>
        <v>0.77642259999999996</v>
      </c>
      <c r="N77" s="17">
        <f t="shared" si="13"/>
        <v>1.0220530000000001</v>
      </c>
      <c r="O77" s="8"/>
      <c r="P77" s="8"/>
      <c r="S77">
        <f t="shared" si="14"/>
        <v>-0.13719999999999999</v>
      </c>
      <c r="T77">
        <f t="shared" si="15"/>
        <v>3.2899999999999999E-2</v>
      </c>
      <c r="U77">
        <f t="shared" si="16"/>
        <v>-6.8599999999999994E-2</v>
      </c>
      <c r="V77" s="9">
        <f t="shared" si="17"/>
        <v>0</v>
      </c>
      <c r="W77" s="13"/>
      <c r="X77" s="13"/>
      <c r="Y77" s="15"/>
      <c r="Z77" s="17">
        <f t="shared" si="18"/>
        <v>0.77642259999999996</v>
      </c>
      <c r="AA77" s="17">
        <f t="shared" si="19"/>
        <v>1.0220530000000001</v>
      </c>
      <c r="AB77" s="8"/>
      <c r="AC77" s="8"/>
      <c r="AD77" s="14"/>
      <c r="AE77" s="14"/>
      <c r="AF77">
        <f t="shared" si="59"/>
        <v>-0.13719999999999999</v>
      </c>
      <c r="AG77">
        <f t="shared" si="21"/>
        <v>3.2899999999999999E-2</v>
      </c>
      <c r="AH77">
        <f t="shared" si="22"/>
        <v>-6.8599999999999994E-2</v>
      </c>
      <c r="AI77" s="9">
        <f t="shared" si="23"/>
        <v>0</v>
      </c>
      <c r="AJ77" s="13">
        <f t="shared" si="60"/>
        <v>-0.13719999999999999</v>
      </c>
      <c r="AK77" s="13" t="e">
        <f t="shared" si="24"/>
        <v>#NUM!</v>
      </c>
      <c r="AL77" s="18">
        <f t="shared" si="61"/>
        <v>0</v>
      </c>
      <c r="AM77" s="2"/>
      <c r="AN77" s="2"/>
      <c r="AO77" s="8"/>
      <c r="AP77" s="8"/>
      <c r="AQ77" s="14"/>
      <c r="AR77" s="14"/>
      <c r="AS77" s="14"/>
      <c r="AT77" s="14"/>
      <c r="AU77" s="14"/>
      <c r="AV77" s="9">
        <f t="shared" si="25"/>
        <v>0</v>
      </c>
      <c r="AW77" s="13"/>
      <c r="AX77" s="13"/>
      <c r="AY77" s="15"/>
      <c r="AZ77" s="2"/>
      <c r="BA77" s="2"/>
      <c r="BB77">
        <f t="shared" si="62"/>
        <v>0</v>
      </c>
      <c r="BC77" s="8">
        <v>315</v>
      </c>
      <c r="BD77" s="5">
        <f t="shared" si="26"/>
        <v>7.793113276311181E-2</v>
      </c>
      <c r="BE77" s="5">
        <f t="shared" si="27"/>
        <v>0</v>
      </c>
      <c r="BF77" s="23">
        <f t="shared" si="28"/>
        <v>-0.1071</v>
      </c>
      <c r="BG77">
        <f t="shared" si="29"/>
        <v>3.2899999999999999E-2</v>
      </c>
      <c r="BH77">
        <f t="shared" si="30"/>
        <v>-6.8599999999999994E-2</v>
      </c>
      <c r="BI77">
        <f t="shared" si="31"/>
        <v>-5.57E-2</v>
      </c>
      <c r="BJ77">
        <f t="shared" si="32"/>
        <v>-9.8599999999999993E-2</v>
      </c>
      <c r="BK77">
        <f t="shared" si="33"/>
        <v>5.7099999999999998E-2</v>
      </c>
      <c r="BL77" s="22">
        <f t="shared" si="34"/>
        <v>-3.5700000000000003E-2</v>
      </c>
    </row>
    <row r="78" spans="2:64" x14ac:dyDescent="0.3">
      <c r="B78" s="8"/>
      <c r="C78" s="8"/>
      <c r="F78">
        <f t="shared" si="6"/>
        <v>-0.13719999999999999</v>
      </c>
      <c r="G78">
        <f t="shared" si="7"/>
        <v>3.2899999999999999E-2</v>
      </c>
      <c r="H78">
        <f t="shared" si="8"/>
        <v>-6.8599999999999994E-2</v>
      </c>
      <c r="I78" s="9">
        <f t="shared" si="9"/>
        <v>0</v>
      </c>
      <c r="J78" s="13"/>
      <c r="K78" s="13"/>
      <c r="L78" s="15"/>
      <c r="M78" s="17">
        <f t="shared" si="12"/>
        <v>0.77642259999999996</v>
      </c>
      <c r="N78" s="17">
        <f t="shared" si="13"/>
        <v>1.0220530000000001</v>
      </c>
      <c r="O78" s="8"/>
      <c r="P78" s="8"/>
      <c r="S78">
        <f t="shared" si="14"/>
        <v>-0.13719999999999999</v>
      </c>
      <c r="T78">
        <f t="shared" si="15"/>
        <v>3.2899999999999999E-2</v>
      </c>
      <c r="U78">
        <f t="shared" si="16"/>
        <v>-6.8599999999999994E-2</v>
      </c>
      <c r="V78" s="9">
        <f t="shared" si="17"/>
        <v>0</v>
      </c>
      <c r="W78" s="13"/>
      <c r="X78" s="13"/>
      <c r="Y78" s="15"/>
      <c r="Z78" s="17">
        <f t="shared" si="18"/>
        <v>0.77642259999999996</v>
      </c>
      <c r="AA78" s="17">
        <f t="shared" si="19"/>
        <v>1.0220530000000001</v>
      </c>
      <c r="AB78" s="8"/>
      <c r="AC78" s="8"/>
      <c r="AD78" s="14"/>
      <c r="AE78" s="14"/>
      <c r="AF78">
        <f t="shared" si="59"/>
        <v>-0.13719999999999999</v>
      </c>
      <c r="AG78">
        <f t="shared" si="21"/>
        <v>3.2899999999999999E-2</v>
      </c>
      <c r="AH78">
        <f t="shared" si="22"/>
        <v>-6.8599999999999994E-2</v>
      </c>
      <c r="AI78" s="9">
        <f t="shared" si="23"/>
        <v>0</v>
      </c>
      <c r="AJ78" s="13">
        <f t="shared" si="60"/>
        <v>-0.13719999999999999</v>
      </c>
      <c r="AK78" s="13" t="e">
        <f t="shared" si="24"/>
        <v>#NUM!</v>
      </c>
      <c r="AL78" s="18">
        <f t="shared" si="61"/>
        <v>0</v>
      </c>
      <c r="AM78" s="2"/>
      <c r="AN78" s="2"/>
      <c r="AO78" s="8"/>
      <c r="AP78" s="8"/>
      <c r="AQ78" s="14"/>
      <c r="AR78" s="14"/>
      <c r="AS78" s="14"/>
      <c r="AT78" s="14"/>
      <c r="AU78" s="14"/>
      <c r="AV78" s="9">
        <f t="shared" si="25"/>
        <v>0</v>
      </c>
      <c r="AW78" s="13"/>
      <c r="AX78" s="13"/>
      <c r="AY78" s="15"/>
      <c r="AZ78" s="2"/>
      <c r="BA78" s="2"/>
      <c r="BB78">
        <f t="shared" si="62"/>
        <v>0</v>
      </c>
      <c r="BC78" s="8">
        <v>315</v>
      </c>
      <c r="BD78" s="5">
        <f t="shared" si="26"/>
        <v>7.793113276311181E-2</v>
      </c>
      <c r="BE78" s="5">
        <f t="shared" si="27"/>
        <v>0</v>
      </c>
      <c r="BF78" s="23">
        <f t="shared" si="28"/>
        <v>-0.1071</v>
      </c>
      <c r="BG78">
        <f t="shared" si="29"/>
        <v>3.2899999999999999E-2</v>
      </c>
      <c r="BH78">
        <f t="shared" si="30"/>
        <v>-6.8599999999999994E-2</v>
      </c>
      <c r="BI78">
        <f t="shared" si="31"/>
        <v>-5.57E-2</v>
      </c>
      <c r="BJ78">
        <f t="shared" si="32"/>
        <v>-9.8599999999999993E-2</v>
      </c>
      <c r="BK78">
        <f t="shared" si="33"/>
        <v>5.7099999999999998E-2</v>
      </c>
      <c r="BL78" s="22">
        <f t="shared" si="34"/>
        <v>-3.5700000000000003E-2</v>
      </c>
    </row>
    <row r="79" spans="2:64" x14ac:dyDescent="0.3">
      <c r="B79" s="8"/>
      <c r="C79" s="8"/>
      <c r="F79">
        <f t="shared" si="6"/>
        <v>-0.13719999999999999</v>
      </c>
      <c r="G79">
        <f t="shared" si="7"/>
        <v>3.2899999999999999E-2</v>
      </c>
      <c r="H79">
        <f t="shared" si="8"/>
        <v>-6.8599999999999994E-2</v>
      </c>
      <c r="I79" s="9">
        <f t="shared" si="9"/>
        <v>0</v>
      </c>
      <c r="J79" s="13"/>
      <c r="K79" s="13"/>
      <c r="L79" s="15"/>
      <c r="M79" s="17">
        <f t="shared" si="12"/>
        <v>0.77642259999999996</v>
      </c>
      <c r="N79" s="17">
        <f t="shared" si="13"/>
        <v>1.0220530000000001</v>
      </c>
      <c r="O79" s="8"/>
      <c r="P79" s="8"/>
      <c r="S79">
        <f t="shared" si="14"/>
        <v>-0.13719999999999999</v>
      </c>
      <c r="T79">
        <f t="shared" si="15"/>
        <v>3.2899999999999999E-2</v>
      </c>
      <c r="U79">
        <f t="shared" si="16"/>
        <v>-6.8599999999999994E-2</v>
      </c>
      <c r="V79" s="9">
        <f t="shared" si="17"/>
        <v>0</v>
      </c>
      <c r="W79" s="13"/>
      <c r="X79" s="13"/>
      <c r="Y79" s="15"/>
      <c r="Z79" s="17">
        <f t="shared" si="18"/>
        <v>0.77642259999999996</v>
      </c>
      <c r="AA79" s="17">
        <f t="shared" si="19"/>
        <v>1.0220530000000001</v>
      </c>
      <c r="AB79" s="8"/>
      <c r="AC79" s="8"/>
      <c r="AD79" s="14"/>
      <c r="AE79" s="14"/>
      <c r="AF79">
        <f t="shared" si="59"/>
        <v>-0.13719999999999999</v>
      </c>
      <c r="AG79">
        <f t="shared" si="21"/>
        <v>3.2899999999999999E-2</v>
      </c>
      <c r="AH79">
        <f t="shared" si="22"/>
        <v>-6.8599999999999994E-2</v>
      </c>
      <c r="AI79" s="9">
        <f t="shared" si="23"/>
        <v>0</v>
      </c>
      <c r="AJ79" s="13">
        <f t="shared" si="60"/>
        <v>-0.13719999999999999</v>
      </c>
      <c r="AK79" s="13" t="e">
        <f t="shared" si="24"/>
        <v>#NUM!</v>
      </c>
      <c r="AL79" s="18">
        <f t="shared" si="61"/>
        <v>0</v>
      </c>
      <c r="AM79" s="2"/>
      <c r="AN79" s="2"/>
      <c r="AO79" s="8"/>
      <c r="AP79" s="8"/>
      <c r="AQ79" s="14"/>
      <c r="AR79" s="14"/>
      <c r="AS79" s="14"/>
      <c r="AT79" s="14"/>
      <c r="AU79" s="14"/>
      <c r="AV79" s="9">
        <f t="shared" si="25"/>
        <v>0</v>
      </c>
      <c r="AW79" s="13"/>
      <c r="AX79" s="13"/>
      <c r="AY79" s="15"/>
      <c r="AZ79" s="2"/>
      <c r="BA79" s="2"/>
      <c r="BB79">
        <f t="shared" si="62"/>
        <v>0</v>
      </c>
      <c r="BC79" s="8">
        <v>315</v>
      </c>
      <c r="BD79" s="5">
        <f t="shared" si="26"/>
        <v>7.793113276311181E-2</v>
      </c>
      <c r="BE79" s="5">
        <f t="shared" si="27"/>
        <v>0</v>
      </c>
      <c r="BF79" s="23">
        <f t="shared" si="28"/>
        <v>-0.1071</v>
      </c>
      <c r="BG79">
        <f t="shared" si="29"/>
        <v>3.2899999999999999E-2</v>
      </c>
      <c r="BH79">
        <f t="shared" si="30"/>
        <v>-6.8599999999999994E-2</v>
      </c>
      <c r="BI79">
        <f t="shared" si="31"/>
        <v>-5.57E-2</v>
      </c>
      <c r="BJ79">
        <f t="shared" si="32"/>
        <v>-9.8599999999999993E-2</v>
      </c>
      <c r="BK79">
        <f t="shared" si="33"/>
        <v>5.7099999999999998E-2</v>
      </c>
      <c r="BL79" s="22">
        <f t="shared" si="34"/>
        <v>-3.5700000000000003E-2</v>
      </c>
    </row>
    <row r="80" spans="2:64" x14ac:dyDescent="0.3">
      <c r="B80" s="8"/>
      <c r="C80" s="8"/>
      <c r="F80">
        <f t="shared" si="6"/>
        <v>-0.13719999999999999</v>
      </c>
      <c r="G80">
        <f t="shared" si="7"/>
        <v>3.2899999999999999E-2</v>
      </c>
      <c r="H80">
        <f t="shared" si="8"/>
        <v>-6.8599999999999994E-2</v>
      </c>
      <c r="I80" s="9">
        <f t="shared" si="9"/>
        <v>0</v>
      </c>
      <c r="J80" s="13"/>
      <c r="K80" s="13"/>
      <c r="L80" s="15"/>
      <c r="M80" s="17">
        <f t="shared" si="12"/>
        <v>0.77642259999999996</v>
      </c>
      <c r="N80" s="17">
        <f t="shared" si="13"/>
        <v>1.0220530000000001</v>
      </c>
      <c r="O80" s="8"/>
      <c r="P80" s="8"/>
      <c r="S80">
        <f t="shared" si="14"/>
        <v>-0.13719999999999999</v>
      </c>
      <c r="T80">
        <f t="shared" si="15"/>
        <v>3.2899999999999999E-2</v>
      </c>
      <c r="U80">
        <f t="shared" si="16"/>
        <v>-6.8599999999999994E-2</v>
      </c>
      <c r="V80" s="9">
        <f t="shared" si="17"/>
        <v>0</v>
      </c>
      <c r="W80" s="13"/>
      <c r="X80" s="13"/>
      <c r="Y80" s="15"/>
      <c r="Z80" s="17">
        <f t="shared" si="18"/>
        <v>0.77642259999999996</v>
      </c>
      <c r="AA80" s="17">
        <f t="shared" si="19"/>
        <v>1.0220530000000001</v>
      </c>
      <c r="AB80" s="8"/>
      <c r="AC80" s="8"/>
      <c r="AD80" s="14"/>
      <c r="AE80" s="14"/>
      <c r="AF80">
        <f t="shared" si="59"/>
        <v>-0.13719999999999999</v>
      </c>
      <c r="AG80">
        <f t="shared" si="21"/>
        <v>3.2899999999999999E-2</v>
      </c>
      <c r="AH80">
        <f t="shared" si="22"/>
        <v>-6.8599999999999994E-2</v>
      </c>
      <c r="AI80" s="9">
        <f t="shared" si="23"/>
        <v>0</v>
      </c>
      <c r="AJ80" s="13">
        <f t="shared" si="60"/>
        <v>-0.13719999999999999</v>
      </c>
      <c r="AK80" s="13" t="e">
        <f t="shared" si="24"/>
        <v>#NUM!</v>
      </c>
      <c r="AL80" s="18">
        <f t="shared" si="61"/>
        <v>0</v>
      </c>
      <c r="AM80" s="2"/>
      <c r="AN80" s="2"/>
      <c r="AO80" s="8"/>
      <c r="AP80" s="8"/>
      <c r="AQ80" s="14"/>
      <c r="AR80" s="14"/>
      <c r="AS80" s="14"/>
      <c r="AT80" s="14"/>
      <c r="AU80" s="14"/>
      <c r="AV80" s="9">
        <f t="shared" si="25"/>
        <v>0</v>
      </c>
      <c r="AW80" s="13"/>
      <c r="AX80" s="13"/>
      <c r="AY80" s="15"/>
      <c r="AZ80" s="2"/>
      <c r="BA80" s="2"/>
      <c r="BB80">
        <f t="shared" ref="BB80:BB111" si="63">B80+O80+AB80+AO80</f>
        <v>0</v>
      </c>
      <c r="BC80" s="8">
        <v>315</v>
      </c>
      <c r="BD80" s="5">
        <f t="shared" si="26"/>
        <v>7.793113276311181E-2</v>
      </c>
      <c r="BE80" s="5">
        <f t="shared" si="27"/>
        <v>0</v>
      </c>
      <c r="BF80" s="23">
        <f t="shared" si="28"/>
        <v>-0.1071</v>
      </c>
      <c r="BG80">
        <f t="shared" si="29"/>
        <v>3.2899999999999999E-2</v>
      </c>
      <c r="BH80">
        <f t="shared" si="30"/>
        <v>-6.8599999999999994E-2</v>
      </c>
      <c r="BI80">
        <f t="shared" si="31"/>
        <v>-5.57E-2</v>
      </c>
      <c r="BJ80">
        <f t="shared" si="32"/>
        <v>-9.8599999999999993E-2</v>
      </c>
      <c r="BK80">
        <f t="shared" si="33"/>
        <v>5.7099999999999998E-2</v>
      </c>
      <c r="BL80" s="22">
        <f t="shared" si="34"/>
        <v>-3.5700000000000003E-2</v>
      </c>
    </row>
    <row r="81" spans="2:64" x14ac:dyDescent="0.3">
      <c r="B81" s="8"/>
      <c r="C81" s="8"/>
      <c r="F81">
        <f t="shared" ref="F81:F120" si="64">IF(C81=100,$C$9*G81,$C$9*H81)</f>
        <v>-0.13719999999999999</v>
      </c>
      <c r="G81">
        <f t="shared" ref="G81:G120" si="65">0.1589*E81^2-0.0004*E81+0.0329</f>
        <v>3.2899999999999999E-2</v>
      </c>
      <c r="H81">
        <f t="shared" ref="H81:H120" si="66">0.1071*E81^2+0.0814*E81-0.0686</f>
        <v>-6.8599999999999994E-2</v>
      </c>
      <c r="I81" s="9">
        <f t="shared" ref="I81:I120" si="67">E81</f>
        <v>0</v>
      </c>
      <c r="J81" s="13"/>
      <c r="K81" s="13"/>
      <c r="L81" s="15"/>
      <c r="M81" s="17">
        <f t="shared" ref="M81:M120" si="68">4.104599*K81^2+17.70882*K81+0.7764226</f>
        <v>0.77642259999999996</v>
      </c>
      <c r="N81" s="17">
        <f t="shared" ref="N81:N120" si="69">3.253538*K81^2+16.20479*K81+1.022053</f>
        <v>1.0220530000000001</v>
      </c>
      <c r="O81" s="8"/>
      <c r="P81" s="8"/>
      <c r="S81">
        <f t="shared" ref="S81:S120" si="70">IF(P81=100,$C$9*T81,$C$9*U81)</f>
        <v>-0.13719999999999999</v>
      </c>
      <c r="T81">
        <f t="shared" ref="T81:T120" si="71">0.1589*V81^2-0.0004*V81+0.0329</f>
        <v>3.2899999999999999E-2</v>
      </c>
      <c r="U81">
        <f t="shared" ref="U81:U120" si="72">0.1071*V81^2+0.0814*V81-0.0686</f>
        <v>-6.8599999999999994E-2</v>
      </c>
      <c r="V81" s="9">
        <f t="shared" ref="V81:V120" si="73">I81+R81</f>
        <v>0</v>
      </c>
      <c r="W81" s="13"/>
      <c r="X81" s="13"/>
      <c r="Y81" s="15"/>
      <c r="Z81" s="17">
        <f t="shared" ref="Z81:Z120" si="74">4.104599*X81^2+17.70882*X81+0.7764226</f>
        <v>0.77642259999999996</v>
      </c>
      <c r="AA81" s="17">
        <f t="shared" ref="AA81:AA120" si="75">3.253538*X81^2+16.20479*X81+1.022053</f>
        <v>1.0220530000000001</v>
      </c>
      <c r="AB81" s="8"/>
      <c r="AC81" s="8"/>
      <c r="AD81" s="14"/>
      <c r="AE81" s="14"/>
      <c r="AF81">
        <f t="shared" ref="AF81:AF120" si="76">IF(AC81=100,$C$9*AG81,$C$9*AH81)</f>
        <v>-0.13719999999999999</v>
      </c>
      <c r="AG81">
        <f t="shared" ref="AG81:AG120" si="77">0.1589*AI81^2-0.0004*AI81+0.0329</f>
        <v>3.2899999999999999E-2</v>
      </c>
      <c r="AH81">
        <f t="shared" ref="AH81:AH120" si="78">0.1071*AI81^2+0.0814*AI81-0.0686</f>
        <v>-6.8599999999999994E-2</v>
      </c>
      <c r="AI81" s="9">
        <f t="shared" ref="AI81:AI120" si="79">V81+I81</f>
        <v>0</v>
      </c>
      <c r="AJ81" s="13">
        <f t="shared" ref="AJ81:AJ120" si="80">W81+AF81+(0.5*0.6*AE81^2)</f>
        <v>-0.13719999999999999</v>
      </c>
      <c r="AK81" s="13" t="e">
        <f t="shared" ref="AK81:AK120" si="81">AB81/SQRT(AJ81)</f>
        <v>#NUM!</v>
      </c>
      <c r="AL81" s="18">
        <f t="shared" ref="AL81:AL120" si="82">IF(AC81=100,AM81,AN81)</f>
        <v>0</v>
      </c>
      <c r="AM81" s="2"/>
      <c r="AN81" s="2"/>
      <c r="AO81" s="8"/>
      <c r="AP81" s="8"/>
      <c r="AQ81" s="14"/>
      <c r="AR81" s="14"/>
      <c r="AS81" s="14"/>
      <c r="AT81" s="14"/>
      <c r="AU81" s="14"/>
      <c r="AV81" s="9">
        <f t="shared" ref="AV81:AV120" si="83">AI81+V81+I81</f>
        <v>0</v>
      </c>
      <c r="AW81" s="13"/>
      <c r="AX81" s="13"/>
      <c r="AY81" s="15"/>
      <c r="AZ81" s="2"/>
      <c r="BA81" s="2"/>
      <c r="BB81">
        <f t="shared" si="63"/>
        <v>0</v>
      </c>
      <c r="BC81" s="8">
        <v>315</v>
      </c>
      <c r="BD81" s="5">
        <f t="shared" ref="BD81:BD120" si="84">+PI()*(BC81/1000)^2/4</f>
        <v>7.793113276311181E-2</v>
      </c>
      <c r="BE81" s="5">
        <f t="shared" ref="BE81:BE120" si="85">+(BB81/1000)/BD81</f>
        <v>0</v>
      </c>
      <c r="BF81" s="23">
        <f t="shared" ref="BF81:BF120" si="86">IF(BC81=100,BG81*$C$8,IF(BC81=125,BH81*$C$8,IF(BC81=160,BI81*$C$8,IF(BC81=200,BJ81*$C$8,IF(BC81=250,BK81*$C$8,IF(BC81=315,BL81*$C$8))))))</f>
        <v>-0.1071</v>
      </c>
      <c r="BG81">
        <f t="shared" ref="BG81:BG120" si="87">0.1589*BE81^2 - 0.0004*BE81 + 0.0329</f>
        <v>3.2899999999999999E-2</v>
      </c>
      <c r="BH81">
        <f t="shared" ref="BH81:BH120" si="88" xml:space="preserve"> 0.1071*BE81^2 + 0.0814*BE81 - 0.0686</f>
        <v>-6.8599999999999994E-2</v>
      </c>
      <c r="BI81">
        <f t="shared" ref="BI81:BI120" si="89" xml:space="preserve"> 0.0786*BE81^2 + 0.0629*BE81 - 0.0557</f>
        <v>-5.57E-2</v>
      </c>
      <c r="BJ81">
        <f t="shared" ref="BJ81:BJ120" si="90">0.0558*BE81^2 + 0.0837*BE81 - 0.0986</f>
        <v>-9.8599999999999993E-2</v>
      </c>
      <c r="BK81">
        <f t="shared" ref="BK81:BK120" si="91" xml:space="preserve"> 0.053*BE81^2 - 0.0327*BE81 + 0.0571</f>
        <v>5.7099999999999998E-2</v>
      </c>
      <c r="BL81" s="22">
        <f t="shared" ref="BL81:BL120" si="92" xml:space="preserve"> 0.0285*BE81^2 + 0.0377*BE81 - 0.0357</f>
        <v>-3.5700000000000003E-2</v>
      </c>
    </row>
    <row r="82" spans="2:64" x14ac:dyDescent="0.3">
      <c r="B82" s="8"/>
      <c r="C82" s="8"/>
      <c r="F82">
        <f t="shared" si="64"/>
        <v>-0.13719999999999999</v>
      </c>
      <c r="G82">
        <f t="shared" si="65"/>
        <v>3.2899999999999999E-2</v>
      </c>
      <c r="H82">
        <f t="shared" si="66"/>
        <v>-6.8599999999999994E-2</v>
      </c>
      <c r="I82" s="9">
        <f t="shared" si="67"/>
        <v>0</v>
      </c>
      <c r="J82" s="13"/>
      <c r="K82" s="13"/>
      <c r="L82" s="15"/>
      <c r="M82" s="17">
        <f t="shared" si="68"/>
        <v>0.77642259999999996</v>
      </c>
      <c r="N82" s="17">
        <f t="shared" si="69"/>
        <v>1.0220530000000001</v>
      </c>
      <c r="O82" s="8"/>
      <c r="P82" s="8"/>
      <c r="S82">
        <f t="shared" si="70"/>
        <v>-0.13719999999999999</v>
      </c>
      <c r="T82">
        <f t="shared" si="71"/>
        <v>3.2899999999999999E-2</v>
      </c>
      <c r="U82">
        <f t="shared" si="72"/>
        <v>-6.8599999999999994E-2</v>
      </c>
      <c r="V82" s="9">
        <f t="shared" si="73"/>
        <v>0</v>
      </c>
      <c r="W82" s="13"/>
      <c r="X82" s="13"/>
      <c r="Y82" s="15"/>
      <c r="Z82" s="17">
        <f t="shared" si="74"/>
        <v>0.77642259999999996</v>
      </c>
      <c r="AA82" s="17">
        <f t="shared" si="75"/>
        <v>1.0220530000000001</v>
      </c>
      <c r="AB82" s="8"/>
      <c r="AC82" s="8"/>
      <c r="AD82" s="14"/>
      <c r="AE82" s="14"/>
      <c r="AF82">
        <f t="shared" si="76"/>
        <v>-0.13719999999999999</v>
      </c>
      <c r="AG82">
        <f t="shared" si="77"/>
        <v>3.2899999999999999E-2</v>
      </c>
      <c r="AH82">
        <f t="shared" si="78"/>
        <v>-6.8599999999999994E-2</v>
      </c>
      <c r="AI82" s="9">
        <f t="shared" si="79"/>
        <v>0</v>
      </c>
      <c r="AJ82" s="13">
        <f t="shared" si="80"/>
        <v>-0.13719999999999999</v>
      </c>
      <c r="AK82" s="13" t="e">
        <f t="shared" si="81"/>
        <v>#NUM!</v>
      </c>
      <c r="AL82" s="18">
        <f t="shared" si="82"/>
        <v>0</v>
      </c>
      <c r="AM82" s="2"/>
      <c r="AN82" s="2"/>
      <c r="AO82" s="8"/>
      <c r="AP82" s="8"/>
      <c r="AQ82" s="14"/>
      <c r="AR82" s="14"/>
      <c r="AS82" s="14"/>
      <c r="AT82" s="14"/>
      <c r="AU82" s="14"/>
      <c r="AV82" s="9">
        <f t="shared" si="83"/>
        <v>0</v>
      </c>
      <c r="AW82" s="13"/>
      <c r="AX82" s="13"/>
      <c r="AY82" s="15"/>
      <c r="AZ82" s="2"/>
      <c r="BA82" s="2"/>
      <c r="BB82">
        <f t="shared" si="63"/>
        <v>0</v>
      </c>
      <c r="BC82" s="8">
        <v>315</v>
      </c>
      <c r="BD82" s="5">
        <f t="shared" si="84"/>
        <v>7.793113276311181E-2</v>
      </c>
      <c r="BE82" s="5">
        <f t="shared" si="85"/>
        <v>0</v>
      </c>
      <c r="BF82" s="23">
        <f t="shared" si="86"/>
        <v>-0.1071</v>
      </c>
      <c r="BG82">
        <f t="shared" si="87"/>
        <v>3.2899999999999999E-2</v>
      </c>
      <c r="BH82">
        <f t="shared" si="88"/>
        <v>-6.8599999999999994E-2</v>
      </c>
      <c r="BI82">
        <f t="shared" si="89"/>
        <v>-5.57E-2</v>
      </c>
      <c r="BJ82">
        <f t="shared" si="90"/>
        <v>-9.8599999999999993E-2</v>
      </c>
      <c r="BK82">
        <f t="shared" si="91"/>
        <v>5.7099999999999998E-2</v>
      </c>
      <c r="BL82" s="22">
        <f t="shared" si="92"/>
        <v>-3.5700000000000003E-2</v>
      </c>
    </row>
    <row r="83" spans="2:64" x14ac:dyDescent="0.3">
      <c r="B83" s="8"/>
      <c r="C83" s="8"/>
      <c r="F83">
        <f t="shared" si="64"/>
        <v>-0.13719999999999999</v>
      </c>
      <c r="G83">
        <f t="shared" si="65"/>
        <v>3.2899999999999999E-2</v>
      </c>
      <c r="H83">
        <f t="shared" si="66"/>
        <v>-6.8599999999999994E-2</v>
      </c>
      <c r="I83" s="9">
        <f t="shared" si="67"/>
        <v>0</v>
      </c>
      <c r="J83" s="13"/>
      <c r="K83" s="13"/>
      <c r="L83" s="15"/>
      <c r="M83" s="17">
        <f t="shared" si="68"/>
        <v>0.77642259999999996</v>
      </c>
      <c r="N83" s="17">
        <f t="shared" si="69"/>
        <v>1.0220530000000001</v>
      </c>
      <c r="O83" s="8"/>
      <c r="P83" s="8"/>
      <c r="S83">
        <f t="shared" si="70"/>
        <v>-0.13719999999999999</v>
      </c>
      <c r="T83">
        <f t="shared" si="71"/>
        <v>3.2899999999999999E-2</v>
      </c>
      <c r="U83">
        <f t="shared" si="72"/>
        <v>-6.8599999999999994E-2</v>
      </c>
      <c r="V83" s="9">
        <f t="shared" si="73"/>
        <v>0</v>
      </c>
      <c r="W83" s="13"/>
      <c r="X83" s="13"/>
      <c r="Y83" s="15"/>
      <c r="Z83" s="17">
        <f t="shared" si="74"/>
        <v>0.77642259999999996</v>
      </c>
      <c r="AA83" s="17">
        <f t="shared" si="75"/>
        <v>1.0220530000000001</v>
      </c>
      <c r="AB83" s="8"/>
      <c r="AC83" s="8"/>
      <c r="AD83" s="14"/>
      <c r="AE83" s="14"/>
      <c r="AF83">
        <f t="shared" si="76"/>
        <v>-0.13719999999999999</v>
      </c>
      <c r="AG83">
        <f t="shared" si="77"/>
        <v>3.2899999999999999E-2</v>
      </c>
      <c r="AH83">
        <f t="shared" si="78"/>
        <v>-6.8599999999999994E-2</v>
      </c>
      <c r="AI83" s="9">
        <f t="shared" si="79"/>
        <v>0</v>
      </c>
      <c r="AJ83" s="13">
        <f t="shared" si="80"/>
        <v>-0.13719999999999999</v>
      </c>
      <c r="AK83" s="13" t="e">
        <f t="shared" si="81"/>
        <v>#NUM!</v>
      </c>
      <c r="AL83" s="18">
        <f t="shared" si="82"/>
        <v>0</v>
      </c>
      <c r="AM83" s="2"/>
      <c r="AN83" s="2"/>
      <c r="AO83" s="8"/>
      <c r="AP83" s="8"/>
      <c r="AQ83" s="14"/>
      <c r="AR83" s="14"/>
      <c r="AS83" s="14"/>
      <c r="AT83" s="14"/>
      <c r="AU83" s="14"/>
      <c r="AV83" s="9">
        <f t="shared" si="83"/>
        <v>0</v>
      </c>
      <c r="AW83" s="13"/>
      <c r="AX83" s="13"/>
      <c r="AY83" s="15"/>
      <c r="AZ83" s="2"/>
      <c r="BA83" s="2"/>
      <c r="BB83">
        <f t="shared" si="63"/>
        <v>0</v>
      </c>
      <c r="BC83" s="8">
        <v>315</v>
      </c>
      <c r="BD83" s="5">
        <f t="shared" si="84"/>
        <v>7.793113276311181E-2</v>
      </c>
      <c r="BE83" s="5">
        <f t="shared" si="85"/>
        <v>0</v>
      </c>
      <c r="BF83" s="23">
        <f t="shared" si="86"/>
        <v>-0.1071</v>
      </c>
      <c r="BG83">
        <f t="shared" si="87"/>
        <v>3.2899999999999999E-2</v>
      </c>
      <c r="BH83">
        <f t="shared" si="88"/>
        <v>-6.8599999999999994E-2</v>
      </c>
      <c r="BI83">
        <f t="shared" si="89"/>
        <v>-5.57E-2</v>
      </c>
      <c r="BJ83">
        <f t="shared" si="90"/>
        <v>-9.8599999999999993E-2</v>
      </c>
      <c r="BK83">
        <f t="shared" si="91"/>
        <v>5.7099999999999998E-2</v>
      </c>
      <c r="BL83" s="22">
        <f t="shared" si="92"/>
        <v>-3.5700000000000003E-2</v>
      </c>
    </row>
    <row r="84" spans="2:64" x14ac:dyDescent="0.3">
      <c r="B84" s="8"/>
      <c r="C84" s="8"/>
      <c r="F84">
        <f t="shared" si="64"/>
        <v>-0.13719999999999999</v>
      </c>
      <c r="G84">
        <f t="shared" si="65"/>
        <v>3.2899999999999999E-2</v>
      </c>
      <c r="H84">
        <f t="shared" si="66"/>
        <v>-6.8599999999999994E-2</v>
      </c>
      <c r="I84" s="9">
        <f t="shared" si="67"/>
        <v>0</v>
      </c>
      <c r="J84" s="13"/>
      <c r="K84" s="13"/>
      <c r="L84" s="15"/>
      <c r="M84" s="17">
        <f t="shared" si="68"/>
        <v>0.77642259999999996</v>
      </c>
      <c r="N84" s="17">
        <f t="shared" si="69"/>
        <v>1.0220530000000001</v>
      </c>
      <c r="O84" s="8"/>
      <c r="P84" s="8"/>
      <c r="S84">
        <f t="shared" si="70"/>
        <v>-0.13719999999999999</v>
      </c>
      <c r="T84">
        <f t="shared" si="71"/>
        <v>3.2899999999999999E-2</v>
      </c>
      <c r="U84">
        <f t="shared" si="72"/>
        <v>-6.8599999999999994E-2</v>
      </c>
      <c r="V84" s="9">
        <f t="shared" si="73"/>
        <v>0</v>
      </c>
      <c r="W84" s="13"/>
      <c r="X84" s="13"/>
      <c r="Y84" s="15"/>
      <c r="Z84" s="17">
        <f t="shared" si="74"/>
        <v>0.77642259999999996</v>
      </c>
      <c r="AA84" s="17">
        <f t="shared" si="75"/>
        <v>1.0220530000000001</v>
      </c>
      <c r="AB84" s="8"/>
      <c r="AC84" s="8"/>
      <c r="AD84" s="14"/>
      <c r="AE84" s="14"/>
      <c r="AF84">
        <f t="shared" si="76"/>
        <v>-0.13719999999999999</v>
      </c>
      <c r="AG84">
        <f t="shared" si="77"/>
        <v>3.2899999999999999E-2</v>
      </c>
      <c r="AH84">
        <f t="shared" si="78"/>
        <v>-6.8599999999999994E-2</v>
      </c>
      <c r="AI84" s="9">
        <f t="shared" si="79"/>
        <v>0</v>
      </c>
      <c r="AJ84" s="13">
        <f t="shared" si="80"/>
        <v>-0.13719999999999999</v>
      </c>
      <c r="AK84" s="13" t="e">
        <f t="shared" si="81"/>
        <v>#NUM!</v>
      </c>
      <c r="AL84" s="18">
        <f t="shared" si="82"/>
        <v>0</v>
      </c>
      <c r="AM84" s="2"/>
      <c r="AN84" s="2"/>
      <c r="AO84" s="8"/>
      <c r="AP84" s="8"/>
      <c r="AQ84" s="14"/>
      <c r="AR84" s="14"/>
      <c r="AS84" s="14"/>
      <c r="AT84" s="14"/>
      <c r="AU84" s="14"/>
      <c r="AV84" s="9">
        <f t="shared" si="83"/>
        <v>0</v>
      </c>
      <c r="AW84" s="13"/>
      <c r="AX84" s="13"/>
      <c r="AY84" s="15"/>
      <c r="AZ84" s="2"/>
      <c r="BA84" s="2"/>
      <c r="BB84">
        <f t="shared" si="63"/>
        <v>0</v>
      </c>
      <c r="BC84" s="8">
        <v>315</v>
      </c>
      <c r="BD84" s="5">
        <f t="shared" si="84"/>
        <v>7.793113276311181E-2</v>
      </c>
      <c r="BE84" s="5">
        <f t="shared" si="85"/>
        <v>0</v>
      </c>
      <c r="BF84" s="23">
        <f t="shared" si="86"/>
        <v>-0.1071</v>
      </c>
      <c r="BG84">
        <f t="shared" si="87"/>
        <v>3.2899999999999999E-2</v>
      </c>
      <c r="BH84">
        <f t="shared" si="88"/>
        <v>-6.8599999999999994E-2</v>
      </c>
      <c r="BI84">
        <f t="shared" si="89"/>
        <v>-5.57E-2</v>
      </c>
      <c r="BJ84">
        <f t="shared" si="90"/>
        <v>-9.8599999999999993E-2</v>
      </c>
      <c r="BK84">
        <f t="shared" si="91"/>
        <v>5.7099999999999998E-2</v>
      </c>
      <c r="BL84" s="22">
        <f t="shared" si="92"/>
        <v>-3.5700000000000003E-2</v>
      </c>
    </row>
    <row r="85" spans="2:64" x14ac:dyDescent="0.3">
      <c r="B85" s="8"/>
      <c r="C85" s="8"/>
      <c r="F85">
        <f t="shared" si="64"/>
        <v>-0.13719999999999999</v>
      </c>
      <c r="G85">
        <f t="shared" si="65"/>
        <v>3.2899999999999999E-2</v>
      </c>
      <c r="H85">
        <f t="shared" si="66"/>
        <v>-6.8599999999999994E-2</v>
      </c>
      <c r="I85" s="9">
        <f t="shared" si="67"/>
        <v>0</v>
      </c>
      <c r="J85" s="13"/>
      <c r="K85" s="13"/>
      <c r="L85" s="15"/>
      <c r="M85" s="17">
        <f t="shared" si="68"/>
        <v>0.77642259999999996</v>
      </c>
      <c r="N85" s="17">
        <f t="shared" si="69"/>
        <v>1.0220530000000001</v>
      </c>
      <c r="O85" s="8"/>
      <c r="P85" s="8"/>
      <c r="S85">
        <f t="shared" si="70"/>
        <v>-0.13719999999999999</v>
      </c>
      <c r="T85">
        <f t="shared" si="71"/>
        <v>3.2899999999999999E-2</v>
      </c>
      <c r="U85">
        <f t="shared" si="72"/>
        <v>-6.8599999999999994E-2</v>
      </c>
      <c r="V85" s="9">
        <f t="shared" si="73"/>
        <v>0</v>
      </c>
      <c r="W85" s="13"/>
      <c r="X85" s="13"/>
      <c r="Y85" s="15"/>
      <c r="Z85" s="17">
        <f t="shared" si="74"/>
        <v>0.77642259999999996</v>
      </c>
      <c r="AA85" s="17">
        <f t="shared" si="75"/>
        <v>1.0220530000000001</v>
      </c>
      <c r="AB85" s="8"/>
      <c r="AC85" s="8"/>
      <c r="AD85" s="14"/>
      <c r="AE85" s="14"/>
      <c r="AF85">
        <f t="shared" si="76"/>
        <v>-0.13719999999999999</v>
      </c>
      <c r="AG85">
        <f t="shared" si="77"/>
        <v>3.2899999999999999E-2</v>
      </c>
      <c r="AH85">
        <f t="shared" si="78"/>
        <v>-6.8599999999999994E-2</v>
      </c>
      <c r="AI85" s="9">
        <f t="shared" si="79"/>
        <v>0</v>
      </c>
      <c r="AJ85" s="13">
        <f t="shared" si="80"/>
        <v>-0.13719999999999999</v>
      </c>
      <c r="AK85" s="13" t="e">
        <f t="shared" si="81"/>
        <v>#NUM!</v>
      </c>
      <c r="AL85" s="18">
        <f t="shared" si="82"/>
        <v>0</v>
      </c>
      <c r="AM85" s="2"/>
      <c r="AN85" s="2"/>
      <c r="AO85" s="8"/>
      <c r="AP85" s="8"/>
      <c r="AQ85" s="14"/>
      <c r="AR85" s="14"/>
      <c r="AS85" s="14"/>
      <c r="AT85" s="14"/>
      <c r="AU85" s="14"/>
      <c r="AV85" s="9">
        <f t="shared" si="83"/>
        <v>0</v>
      </c>
      <c r="AW85" s="13"/>
      <c r="AX85" s="13"/>
      <c r="AY85" s="15"/>
      <c r="AZ85" s="2"/>
      <c r="BA85" s="2"/>
      <c r="BB85">
        <f t="shared" si="63"/>
        <v>0</v>
      </c>
      <c r="BC85" s="8">
        <v>315</v>
      </c>
      <c r="BD85" s="5">
        <f t="shared" si="84"/>
        <v>7.793113276311181E-2</v>
      </c>
      <c r="BE85" s="5">
        <f t="shared" si="85"/>
        <v>0</v>
      </c>
      <c r="BF85" s="23">
        <f t="shared" si="86"/>
        <v>-0.1071</v>
      </c>
      <c r="BG85">
        <f t="shared" si="87"/>
        <v>3.2899999999999999E-2</v>
      </c>
      <c r="BH85">
        <f t="shared" si="88"/>
        <v>-6.8599999999999994E-2</v>
      </c>
      <c r="BI85">
        <f t="shared" si="89"/>
        <v>-5.57E-2</v>
      </c>
      <c r="BJ85">
        <f t="shared" si="90"/>
        <v>-9.8599999999999993E-2</v>
      </c>
      <c r="BK85">
        <f t="shared" si="91"/>
        <v>5.7099999999999998E-2</v>
      </c>
      <c r="BL85" s="22">
        <f t="shared" si="92"/>
        <v>-3.5700000000000003E-2</v>
      </c>
    </row>
    <row r="86" spans="2:64" x14ac:dyDescent="0.3">
      <c r="B86" s="8"/>
      <c r="C86" s="8"/>
      <c r="F86">
        <f t="shared" si="64"/>
        <v>-0.13719999999999999</v>
      </c>
      <c r="G86">
        <f t="shared" si="65"/>
        <v>3.2899999999999999E-2</v>
      </c>
      <c r="H86">
        <f t="shared" si="66"/>
        <v>-6.8599999999999994E-2</v>
      </c>
      <c r="I86" s="9">
        <f t="shared" si="67"/>
        <v>0</v>
      </c>
      <c r="J86" s="13"/>
      <c r="K86" s="13"/>
      <c r="L86" s="15"/>
      <c r="M86" s="17">
        <f t="shared" si="68"/>
        <v>0.77642259999999996</v>
      </c>
      <c r="N86" s="17">
        <f t="shared" si="69"/>
        <v>1.0220530000000001</v>
      </c>
      <c r="O86" s="8"/>
      <c r="P86" s="8"/>
      <c r="S86">
        <f t="shared" si="70"/>
        <v>-0.13719999999999999</v>
      </c>
      <c r="T86">
        <f t="shared" si="71"/>
        <v>3.2899999999999999E-2</v>
      </c>
      <c r="U86">
        <f t="shared" si="72"/>
        <v>-6.8599999999999994E-2</v>
      </c>
      <c r="V86" s="9">
        <f t="shared" si="73"/>
        <v>0</v>
      </c>
      <c r="W86" s="13"/>
      <c r="X86" s="13"/>
      <c r="Y86" s="15"/>
      <c r="Z86" s="17">
        <f t="shared" si="74"/>
        <v>0.77642259999999996</v>
      </c>
      <c r="AA86" s="17">
        <f t="shared" si="75"/>
        <v>1.0220530000000001</v>
      </c>
      <c r="AB86" s="8"/>
      <c r="AC86" s="8"/>
      <c r="AD86" s="14"/>
      <c r="AE86" s="14"/>
      <c r="AF86">
        <f t="shared" si="76"/>
        <v>-0.13719999999999999</v>
      </c>
      <c r="AG86">
        <f t="shared" si="77"/>
        <v>3.2899999999999999E-2</v>
      </c>
      <c r="AH86">
        <f t="shared" si="78"/>
        <v>-6.8599999999999994E-2</v>
      </c>
      <c r="AI86" s="9">
        <f t="shared" si="79"/>
        <v>0</v>
      </c>
      <c r="AJ86" s="13">
        <f t="shared" si="80"/>
        <v>-0.13719999999999999</v>
      </c>
      <c r="AK86" s="13" t="e">
        <f t="shared" si="81"/>
        <v>#NUM!</v>
      </c>
      <c r="AL86" s="18">
        <f t="shared" si="82"/>
        <v>0</v>
      </c>
      <c r="AM86" s="2"/>
      <c r="AN86" s="2"/>
      <c r="AO86" s="8"/>
      <c r="AP86" s="8"/>
      <c r="AQ86" s="14"/>
      <c r="AR86" s="14"/>
      <c r="AS86" s="14"/>
      <c r="AT86" s="14"/>
      <c r="AU86" s="14"/>
      <c r="AV86" s="9">
        <f t="shared" si="83"/>
        <v>0</v>
      </c>
      <c r="AW86" s="13"/>
      <c r="AX86" s="13"/>
      <c r="AY86" s="15"/>
      <c r="AZ86" s="2"/>
      <c r="BA86" s="2"/>
      <c r="BB86">
        <f t="shared" si="63"/>
        <v>0</v>
      </c>
      <c r="BC86" s="8">
        <v>315</v>
      </c>
      <c r="BD86" s="5">
        <f t="shared" si="84"/>
        <v>7.793113276311181E-2</v>
      </c>
      <c r="BE86" s="5">
        <f t="shared" si="85"/>
        <v>0</v>
      </c>
      <c r="BF86" s="23">
        <f t="shared" si="86"/>
        <v>-0.1071</v>
      </c>
      <c r="BG86">
        <f t="shared" si="87"/>
        <v>3.2899999999999999E-2</v>
      </c>
      <c r="BH86">
        <f t="shared" si="88"/>
        <v>-6.8599999999999994E-2</v>
      </c>
      <c r="BI86">
        <f t="shared" si="89"/>
        <v>-5.57E-2</v>
      </c>
      <c r="BJ86">
        <f t="shared" si="90"/>
        <v>-9.8599999999999993E-2</v>
      </c>
      <c r="BK86">
        <f t="shared" si="91"/>
        <v>5.7099999999999998E-2</v>
      </c>
      <c r="BL86" s="22">
        <f t="shared" si="92"/>
        <v>-3.5700000000000003E-2</v>
      </c>
    </row>
    <row r="87" spans="2:64" x14ac:dyDescent="0.3">
      <c r="B87" s="8"/>
      <c r="C87" s="8"/>
      <c r="F87">
        <f t="shared" si="64"/>
        <v>-0.13719999999999999</v>
      </c>
      <c r="G87">
        <f t="shared" si="65"/>
        <v>3.2899999999999999E-2</v>
      </c>
      <c r="H87">
        <f t="shared" si="66"/>
        <v>-6.8599999999999994E-2</v>
      </c>
      <c r="I87" s="9">
        <f t="shared" si="67"/>
        <v>0</v>
      </c>
      <c r="J87" s="13"/>
      <c r="K87" s="13"/>
      <c r="L87" s="15"/>
      <c r="M87" s="17">
        <f t="shared" si="68"/>
        <v>0.77642259999999996</v>
      </c>
      <c r="N87" s="17">
        <f t="shared" si="69"/>
        <v>1.0220530000000001</v>
      </c>
      <c r="O87" s="8"/>
      <c r="P87" s="8"/>
      <c r="S87">
        <f t="shared" si="70"/>
        <v>-0.13719999999999999</v>
      </c>
      <c r="T87">
        <f t="shared" si="71"/>
        <v>3.2899999999999999E-2</v>
      </c>
      <c r="U87">
        <f t="shared" si="72"/>
        <v>-6.8599999999999994E-2</v>
      </c>
      <c r="V87" s="9">
        <f t="shared" si="73"/>
        <v>0</v>
      </c>
      <c r="W87" s="13"/>
      <c r="X87" s="13"/>
      <c r="Y87" s="15"/>
      <c r="Z87" s="17">
        <f t="shared" si="74"/>
        <v>0.77642259999999996</v>
      </c>
      <c r="AA87" s="17">
        <f t="shared" si="75"/>
        <v>1.0220530000000001</v>
      </c>
      <c r="AB87" s="8"/>
      <c r="AC87" s="8"/>
      <c r="AD87" s="14"/>
      <c r="AE87" s="14"/>
      <c r="AF87">
        <f t="shared" si="76"/>
        <v>-0.13719999999999999</v>
      </c>
      <c r="AG87">
        <f t="shared" si="77"/>
        <v>3.2899999999999999E-2</v>
      </c>
      <c r="AH87">
        <f t="shared" si="78"/>
        <v>-6.8599999999999994E-2</v>
      </c>
      <c r="AI87" s="9">
        <f t="shared" si="79"/>
        <v>0</v>
      </c>
      <c r="AJ87" s="13">
        <f t="shared" si="80"/>
        <v>-0.13719999999999999</v>
      </c>
      <c r="AK87" s="13" t="e">
        <f t="shared" si="81"/>
        <v>#NUM!</v>
      </c>
      <c r="AL87" s="18">
        <f t="shared" si="82"/>
        <v>0</v>
      </c>
      <c r="AM87" s="2"/>
      <c r="AN87" s="2"/>
      <c r="AO87" s="8"/>
      <c r="AP87" s="8"/>
      <c r="AQ87" s="14"/>
      <c r="AR87" s="14"/>
      <c r="AS87" s="14"/>
      <c r="AT87" s="14"/>
      <c r="AU87" s="14"/>
      <c r="AV87" s="9">
        <f t="shared" si="83"/>
        <v>0</v>
      </c>
      <c r="AW87" s="13"/>
      <c r="AX87" s="13"/>
      <c r="AY87" s="15"/>
      <c r="AZ87" s="2"/>
      <c r="BA87" s="2"/>
      <c r="BB87">
        <f t="shared" si="63"/>
        <v>0</v>
      </c>
      <c r="BC87" s="8">
        <v>315</v>
      </c>
      <c r="BD87" s="5">
        <f t="shared" si="84"/>
        <v>7.793113276311181E-2</v>
      </c>
      <c r="BE87" s="5">
        <f t="shared" si="85"/>
        <v>0</v>
      </c>
      <c r="BF87" s="23">
        <f t="shared" si="86"/>
        <v>-0.1071</v>
      </c>
      <c r="BG87">
        <f t="shared" si="87"/>
        <v>3.2899999999999999E-2</v>
      </c>
      <c r="BH87">
        <f t="shared" si="88"/>
        <v>-6.8599999999999994E-2</v>
      </c>
      <c r="BI87">
        <f t="shared" si="89"/>
        <v>-5.57E-2</v>
      </c>
      <c r="BJ87">
        <f t="shared" si="90"/>
        <v>-9.8599999999999993E-2</v>
      </c>
      <c r="BK87">
        <f t="shared" si="91"/>
        <v>5.7099999999999998E-2</v>
      </c>
      <c r="BL87" s="22">
        <f t="shared" si="92"/>
        <v>-3.5700000000000003E-2</v>
      </c>
    </row>
    <row r="88" spans="2:64" x14ac:dyDescent="0.3">
      <c r="B88" s="8"/>
      <c r="C88" s="8"/>
      <c r="F88">
        <f t="shared" si="64"/>
        <v>-0.13719999999999999</v>
      </c>
      <c r="G88">
        <f t="shared" si="65"/>
        <v>3.2899999999999999E-2</v>
      </c>
      <c r="H88">
        <f t="shared" si="66"/>
        <v>-6.8599999999999994E-2</v>
      </c>
      <c r="I88" s="9">
        <f t="shared" si="67"/>
        <v>0</v>
      </c>
      <c r="J88" s="13"/>
      <c r="K88" s="13"/>
      <c r="L88" s="15"/>
      <c r="M88" s="17">
        <f t="shared" si="68"/>
        <v>0.77642259999999996</v>
      </c>
      <c r="N88" s="17">
        <f t="shared" si="69"/>
        <v>1.0220530000000001</v>
      </c>
      <c r="O88" s="8"/>
      <c r="P88" s="8"/>
      <c r="S88">
        <f t="shared" si="70"/>
        <v>-0.13719999999999999</v>
      </c>
      <c r="T88">
        <f t="shared" si="71"/>
        <v>3.2899999999999999E-2</v>
      </c>
      <c r="U88">
        <f t="shared" si="72"/>
        <v>-6.8599999999999994E-2</v>
      </c>
      <c r="V88" s="9">
        <f t="shared" si="73"/>
        <v>0</v>
      </c>
      <c r="W88" s="13"/>
      <c r="X88" s="13"/>
      <c r="Y88" s="15"/>
      <c r="Z88" s="17">
        <f t="shared" si="74"/>
        <v>0.77642259999999996</v>
      </c>
      <c r="AA88" s="17">
        <f t="shared" si="75"/>
        <v>1.0220530000000001</v>
      </c>
      <c r="AB88" s="8"/>
      <c r="AC88" s="8"/>
      <c r="AD88" s="14"/>
      <c r="AE88" s="14"/>
      <c r="AF88">
        <f t="shared" si="76"/>
        <v>-0.13719999999999999</v>
      </c>
      <c r="AG88">
        <f t="shared" si="77"/>
        <v>3.2899999999999999E-2</v>
      </c>
      <c r="AH88">
        <f t="shared" si="78"/>
        <v>-6.8599999999999994E-2</v>
      </c>
      <c r="AI88" s="9">
        <f t="shared" si="79"/>
        <v>0</v>
      </c>
      <c r="AJ88" s="13">
        <f t="shared" si="80"/>
        <v>-0.13719999999999999</v>
      </c>
      <c r="AK88" s="13" t="e">
        <f t="shared" si="81"/>
        <v>#NUM!</v>
      </c>
      <c r="AL88" s="18">
        <f t="shared" si="82"/>
        <v>0</v>
      </c>
      <c r="AM88" s="2"/>
      <c r="AN88" s="2"/>
      <c r="AO88" s="8"/>
      <c r="AP88" s="8"/>
      <c r="AQ88" s="14"/>
      <c r="AR88" s="14"/>
      <c r="AS88" s="14"/>
      <c r="AT88" s="14"/>
      <c r="AU88" s="14"/>
      <c r="AV88" s="9">
        <f t="shared" si="83"/>
        <v>0</v>
      </c>
      <c r="AW88" s="13"/>
      <c r="AX88" s="13"/>
      <c r="AY88" s="15"/>
      <c r="AZ88" s="2"/>
      <c r="BA88" s="2"/>
      <c r="BB88">
        <f t="shared" si="63"/>
        <v>0</v>
      </c>
      <c r="BC88" s="8">
        <v>315</v>
      </c>
      <c r="BD88" s="5">
        <f t="shared" si="84"/>
        <v>7.793113276311181E-2</v>
      </c>
      <c r="BE88" s="5">
        <f t="shared" si="85"/>
        <v>0</v>
      </c>
      <c r="BF88" s="23">
        <f t="shared" si="86"/>
        <v>-0.1071</v>
      </c>
      <c r="BG88">
        <f t="shared" si="87"/>
        <v>3.2899999999999999E-2</v>
      </c>
      <c r="BH88">
        <f t="shared" si="88"/>
        <v>-6.8599999999999994E-2</v>
      </c>
      <c r="BI88">
        <f t="shared" si="89"/>
        <v>-5.57E-2</v>
      </c>
      <c r="BJ88">
        <f t="shared" si="90"/>
        <v>-9.8599999999999993E-2</v>
      </c>
      <c r="BK88">
        <f t="shared" si="91"/>
        <v>5.7099999999999998E-2</v>
      </c>
      <c r="BL88" s="22">
        <f t="shared" si="92"/>
        <v>-3.5700000000000003E-2</v>
      </c>
    </row>
    <row r="89" spans="2:64" x14ac:dyDescent="0.3">
      <c r="B89" s="8"/>
      <c r="C89" s="8"/>
      <c r="F89">
        <f t="shared" si="64"/>
        <v>-0.13719999999999999</v>
      </c>
      <c r="G89">
        <f t="shared" si="65"/>
        <v>3.2899999999999999E-2</v>
      </c>
      <c r="H89">
        <f t="shared" si="66"/>
        <v>-6.8599999999999994E-2</v>
      </c>
      <c r="I89" s="9">
        <f t="shared" si="67"/>
        <v>0</v>
      </c>
      <c r="J89" s="13"/>
      <c r="K89" s="13"/>
      <c r="L89" s="15"/>
      <c r="M89" s="17">
        <f t="shared" si="68"/>
        <v>0.77642259999999996</v>
      </c>
      <c r="N89" s="17">
        <f t="shared" si="69"/>
        <v>1.0220530000000001</v>
      </c>
      <c r="O89" s="8"/>
      <c r="P89" s="8"/>
      <c r="S89">
        <f t="shared" si="70"/>
        <v>-0.13719999999999999</v>
      </c>
      <c r="T89">
        <f t="shared" si="71"/>
        <v>3.2899999999999999E-2</v>
      </c>
      <c r="U89">
        <f t="shared" si="72"/>
        <v>-6.8599999999999994E-2</v>
      </c>
      <c r="V89" s="9">
        <f t="shared" si="73"/>
        <v>0</v>
      </c>
      <c r="W89" s="13"/>
      <c r="X89" s="13"/>
      <c r="Y89" s="15"/>
      <c r="Z89" s="17">
        <f t="shared" si="74"/>
        <v>0.77642259999999996</v>
      </c>
      <c r="AA89" s="17">
        <f t="shared" si="75"/>
        <v>1.0220530000000001</v>
      </c>
      <c r="AB89" s="8"/>
      <c r="AC89" s="8"/>
      <c r="AD89" s="14"/>
      <c r="AE89" s="14"/>
      <c r="AF89">
        <f t="shared" si="76"/>
        <v>-0.13719999999999999</v>
      </c>
      <c r="AG89">
        <f t="shared" si="77"/>
        <v>3.2899999999999999E-2</v>
      </c>
      <c r="AH89">
        <f t="shared" si="78"/>
        <v>-6.8599999999999994E-2</v>
      </c>
      <c r="AI89" s="9">
        <f t="shared" si="79"/>
        <v>0</v>
      </c>
      <c r="AJ89" s="13">
        <f t="shared" si="80"/>
        <v>-0.13719999999999999</v>
      </c>
      <c r="AK89" s="13" t="e">
        <f t="shared" si="81"/>
        <v>#NUM!</v>
      </c>
      <c r="AL89" s="18">
        <f t="shared" si="82"/>
        <v>0</v>
      </c>
      <c r="AM89" s="2"/>
      <c r="AN89" s="2"/>
      <c r="AO89" s="8"/>
      <c r="AP89" s="8"/>
      <c r="AQ89" s="14"/>
      <c r="AR89" s="14"/>
      <c r="AS89" s="14"/>
      <c r="AT89" s="14"/>
      <c r="AU89" s="14"/>
      <c r="AV89" s="9">
        <f t="shared" si="83"/>
        <v>0</v>
      </c>
      <c r="AW89" s="13"/>
      <c r="AX89" s="13"/>
      <c r="AY89" s="15"/>
      <c r="AZ89" s="2"/>
      <c r="BA89" s="2"/>
      <c r="BB89">
        <f t="shared" si="63"/>
        <v>0</v>
      </c>
      <c r="BC89" s="8">
        <v>315</v>
      </c>
      <c r="BD89" s="5">
        <f t="shared" si="84"/>
        <v>7.793113276311181E-2</v>
      </c>
      <c r="BE89" s="5">
        <f t="shared" si="85"/>
        <v>0</v>
      </c>
      <c r="BF89" s="23">
        <f t="shared" si="86"/>
        <v>-0.1071</v>
      </c>
      <c r="BG89">
        <f t="shared" si="87"/>
        <v>3.2899999999999999E-2</v>
      </c>
      <c r="BH89">
        <f t="shared" si="88"/>
        <v>-6.8599999999999994E-2</v>
      </c>
      <c r="BI89">
        <f t="shared" si="89"/>
        <v>-5.57E-2</v>
      </c>
      <c r="BJ89">
        <f t="shared" si="90"/>
        <v>-9.8599999999999993E-2</v>
      </c>
      <c r="BK89">
        <f t="shared" si="91"/>
        <v>5.7099999999999998E-2</v>
      </c>
      <c r="BL89" s="22">
        <f t="shared" si="92"/>
        <v>-3.5700000000000003E-2</v>
      </c>
    </row>
    <row r="90" spans="2:64" x14ac:dyDescent="0.3">
      <c r="B90" s="8"/>
      <c r="C90" s="8"/>
      <c r="F90">
        <f t="shared" si="64"/>
        <v>-0.13719999999999999</v>
      </c>
      <c r="G90">
        <f t="shared" si="65"/>
        <v>3.2899999999999999E-2</v>
      </c>
      <c r="H90">
        <f t="shared" si="66"/>
        <v>-6.8599999999999994E-2</v>
      </c>
      <c r="I90" s="9">
        <f t="shared" si="67"/>
        <v>0</v>
      </c>
      <c r="J90" s="13"/>
      <c r="K90" s="13"/>
      <c r="L90" s="15"/>
      <c r="M90" s="17">
        <f t="shared" si="68"/>
        <v>0.77642259999999996</v>
      </c>
      <c r="N90" s="17">
        <f t="shared" si="69"/>
        <v>1.0220530000000001</v>
      </c>
      <c r="O90" s="8"/>
      <c r="P90" s="8"/>
      <c r="S90">
        <f t="shared" si="70"/>
        <v>-0.13719999999999999</v>
      </c>
      <c r="T90">
        <f t="shared" si="71"/>
        <v>3.2899999999999999E-2</v>
      </c>
      <c r="U90">
        <f t="shared" si="72"/>
        <v>-6.8599999999999994E-2</v>
      </c>
      <c r="V90" s="9">
        <f t="shared" si="73"/>
        <v>0</v>
      </c>
      <c r="W90" s="13"/>
      <c r="X90" s="13"/>
      <c r="Y90" s="15"/>
      <c r="Z90" s="17">
        <f t="shared" si="74"/>
        <v>0.77642259999999996</v>
      </c>
      <c r="AA90" s="17">
        <f t="shared" si="75"/>
        <v>1.0220530000000001</v>
      </c>
      <c r="AB90" s="8"/>
      <c r="AC90" s="8"/>
      <c r="AD90" s="14"/>
      <c r="AE90" s="14"/>
      <c r="AF90">
        <f t="shared" si="76"/>
        <v>-0.13719999999999999</v>
      </c>
      <c r="AG90">
        <f t="shared" si="77"/>
        <v>3.2899999999999999E-2</v>
      </c>
      <c r="AH90">
        <f t="shared" si="78"/>
        <v>-6.8599999999999994E-2</v>
      </c>
      <c r="AI90" s="9">
        <f t="shared" si="79"/>
        <v>0</v>
      </c>
      <c r="AJ90" s="13">
        <f t="shared" si="80"/>
        <v>-0.13719999999999999</v>
      </c>
      <c r="AK90" s="13" t="e">
        <f t="shared" si="81"/>
        <v>#NUM!</v>
      </c>
      <c r="AL90" s="18">
        <f t="shared" si="82"/>
        <v>0</v>
      </c>
      <c r="AM90" s="2"/>
      <c r="AN90" s="2"/>
      <c r="AO90" s="8"/>
      <c r="AP90" s="8"/>
      <c r="AQ90" s="14"/>
      <c r="AR90" s="14"/>
      <c r="AS90" s="14"/>
      <c r="AT90" s="14"/>
      <c r="AU90" s="14"/>
      <c r="AV90" s="9">
        <f t="shared" si="83"/>
        <v>0</v>
      </c>
      <c r="AW90" s="13"/>
      <c r="AX90" s="13"/>
      <c r="AY90" s="15"/>
      <c r="AZ90" s="2"/>
      <c r="BA90" s="2"/>
      <c r="BB90">
        <f t="shared" si="63"/>
        <v>0</v>
      </c>
      <c r="BC90" s="8">
        <v>315</v>
      </c>
      <c r="BD90" s="5">
        <f t="shared" si="84"/>
        <v>7.793113276311181E-2</v>
      </c>
      <c r="BE90" s="5">
        <f t="shared" si="85"/>
        <v>0</v>
      </c>
      <c r="BF90" s="23">
        <f t="shared" si="86"/>
        <v>-0.1071</v>
      </c>
      <c r="BG90">
        <f t="shared" si="87"/>
        <v>3.2899999999999999E-2</v>
      </c>
      <c r="BH90">
        <f t="shared" si="88"/>
        <v>-6.8599999999999994E-2</v>
      </c>
      <c r="BI90">
        <f t="shared" si="89"/>
        <v>-5.57E-2</v>
      </c>
      <c r="BJ90">
        <f t="shared" si="90"/>
        <v>-9.8599999999999993E-2</v>
      </c>
      <c r="BK90">
        <f t="shared" si="91"/>
        <v>5.7099999999999998E-2</v>
      </c>
      <c r="BL90" s="22">
        <f t="shared" si="92"/>
        <v>-3.5700000000000003E-2</v>
      </c>
    </row>
    <row r="91" spans="2:64" x14ac:dyDescent="0.3">
      <c r="B91" s="8"/>
      <c r="C91" s="8"/>
      <c r="F91">
        <f t="shared" si="64"/>
        <v>-0.13719999999999999</v>
      </c>
      <c r="G91">
        <f t="shared" si="65"/>
        <v>3.2899999999999999E-2</v>
      </c>
      <c r="H91">
        <f t="shared" si="66"/>
        <v>-6.8599999999999994E-2</v>
      </c>
      <c r="I91" s="9">
        <f t="shared" si="67"/>
        <v>0</v>
      </c>
      <c r="J91" s="13"/>
      <c r="K91" s="13"/>
      <c r="L91" s="15"/>
      <c r="M91" s="17">
        <f t="shared" si="68"/>
        <v>0.77642259999999996</v>
      </c>
      <c r="N91" s="17">
        <f t="shared" si="69"/>
        <v>1.0220530000000001</v>
      </c>
      <c r="O91" s="8"/>
      <c r="P91" s="8"/>
      <c r="S91">
        <f t="shared" si="70"/>
        <v>-0.13719999999999999</v>
      </c>
      <c r="T91">
        <f t="shared" si="71"/>
        <v>3.2899999999999999E-2</v>
      </c>
      <c r="U91">
        <f t="shared" si="72"/>
        <v>-6.8599999999999994E-2</v>
      </c>
      <c r="V91" s="9">
        <f t="shared" si="73"/>
        <v>0</v>
      </c>
      <c r="W91" s="13"/>
      <c r="X91" s="13"/>
      <c r="Y91" s="15"/>
      <c r="Z91" s="17">
        <f t="shared" si="74"/>
        <v>0.77642259999999996</v>
      </c>
      <c r="AA91" s="17">
        <f t="shared" si="75"/>
        <v>1.0220530000000001</v>
      </c>
      <c r="AB91" s="8"/>
      <c r="AC91" s="8"/>
      <c r="AD91" s="14"/>
      <c r="AE91" s="14"/>
      <c r="AF91">
        <f t="shared" si="76"/>
        <v>-0.13719999999999999</v>
      </c>
      <c r="AG91">
        <f t="shared" si="77"/>
        <v>3.2899999999999999E-2</v>
      </c>
      <c r="AH91">
        <f t="shared" si="78"/>
        <v>-6.8599999999999994E-2</v>
      </c>
      <c r="AI91" s="9">
        <f t="shared" si="79"/>
        <v>0</v>
      </c>
      <c r="AJ91" s="13">
        <f t="shared" si="80"/>
        <v>-0.13719999999999999</v>
      </c>
      <c r="AK91" s="13" t="e">
        <f t="shared" si="81"/>
        <v>#NUM!</v>
      </c>
      <c r="AL91" s="18">
        <f t="shared" si="82"/>
        <v>0</v>
      </c>
      <c r="AM91" s="2"/>
      <c r="AN91" s="2"/>
      <c r="AO91" s="8"/>
      <c r="AP91" s="8"/>
      <c r="AQ91" s="14"/>
      <c r="AR91" s="14"/>
      <c r="AS91" s="14"/>
      <c r="AT91" s="14"/>
      <c r="AU91" s="14"/>
      <c r="AV91" s="9">
        <f t="shared" si="83"/>
        <v>0</v>
      </c>
      <c r="AW91" s="13"/>
      <c r="AX91" s="13"/>
      <c r="AY91" s="15"/>
      <c r="AZ91" s="2"/>
      <c r="BA91" s="2"/>
      <c r="BB91">
        <f t="shared" si="63"/>
        <v>0</v>
      </c>
      <c r="BC91" s="8">
        <v>315</v>
      </c>
      <c r="BD91" s="5">
        <f t="shared" si="84"/>
        <v>7.793113276311181E-2</v>
      </c>
      <c r="BE91" s="5">
        <f t="shared" si="85"/>
        <v>0</v>
      </c>
      <c r="BF91" s="23">
        <f t="shared" si="86"/>
        <v>-0.1071</v>
      </c>
      <c r="BG91">
        <f t="shared" si="87"/>
        <v>3.2899999999999999E-2</v>
      </c>
      <c r="BH91">
        <f t="shared" si="88"/>
        <v>-6.8599999999999994E-2</v>
      </c>
      <c r="BI91">
        <f t="shared" si="89"/>
        <v>-5.57E-2</v>
      </c>
      <c r="BJ91">
        <f t="shared" si="90"/>
        <v>-9.8599999999999993E-2</v>
      </c>
      <c r="BK91">
        <f t="shared" si="91"/>
        <v>5.7099999999999998E-2</v>
      </c>
      <c r="BL91" s="22">
        <f t="shared" si="92"/>
        <v>-3.5700000000000003E-2</v>
      </c>
    </row>
    <row r="92" spans="2:64" x14ac:dyDescent="0.3">
      <c r="B92" s="8"/>
      <c r="C92" s="8"/>
      <c r="F92">
        <f t="shared" si="64"/>
        <v>-0.13719999999999999</v>
      </c>
      <c r="G92">
        <f t="shared" si="65"/>
        <v>3.2899999999999999E-2</v>
      </c>
      <c r="H92">
        <f t="shared" si="66"/>
        <v>-6.8599999999999994E-2</v>
      </c>
      <c r="I92" s="9">
        <f t="shared" si="67"/>
        <v>0</v>
      </c>
      <c r="J92" s="13"/>
      <c r="K92" s="13"/>
      <c r="L92" s="15"/>
      <c r="M92" s="17">
        <f t="shared" si="68"/>
        <v>0.77642259999999996</v>
      </c>
      <c r="N92" s="17">
        <f t="shared" si="69"/>
        <v>1.0220530000000001</v>
      </c>
      <c r="O92" s="8"/>
      <c r="P92" s="8"/>
      <c r="S92">
        <f t="shared" si="70"/>
        <v>-0.13719999999999999</v>
      </c>
      <c r="T92">
        <f t="shared" si="71"/>
        <v>3.2899999999999999E-2</v>
      </c>
      <c r="U92">
        <f t="shared" si="72"/>
        <v>-6.8599999999999994E-2</v>
      </c>
      <c r="V92" s="9">
        <f t="shared" si="73"/>
        <v>0</v>
      </c>
      <c r="W92" s="13"/>
      <c r="X92" s="13"/>
      <c r="Y92" s="15"/>
      <c r="Z92" s="17">
        <f t="shared" si="74"/>
        <v>0.77642259999999996</v>
      </c>
      <c r="AA92" s="17">
        <f t="shared" si="75"/>
        <v>1.0220530000000001</v>
      </c>
      <c r="AB92" s="8"/>
      <c r="AC92" s="8"/>
      <c r="AD92" s="14"/>
      <c r="AE92" s="14"/>
      <c r="AF92">
        <f t="shared" si="76"/>
        <v>-0.13719999999999999</v>
      </c>
      <c r="AG92">
        <f t="shared" si="77"/>
        <v>3.2899999999999999E-2</v>
      </c>
      <c r="AH92">
        <f t="shared" si="78"/>
        <v>-6.8599999999999994E-2</v>
      </c>
      <c r="AI92" s="9">
        <f t="shared" si="79"/>
        <v>0</v>
      </c>
      <c r="AJ92" s="13">
        <f t="shared" si="80"/>
        <v>-0.13719999999999999</v>
      </c>
      <c r="AK92" s="13" t="e">
        <f t="shared" si="81"/>
        <v>#NUM!</v>
      </c>
      <c r="AL92" s="18">
        <f t="shared" si="82"/>
        <v>0</v>
      </c>
      <c r="AM92" s="2"/>
      <c r="AN92" s="2"/>
      <c r="AO92" s="8"/>
      <c r="AP92" s="8"/>
      <c r="AQ92" s="14"/>
      <c r="AR92" s="14"/>
      <c r="AS92" s="14"/>
      <c r="AT92" s="14"/>
      <c r="AU92" s="14"/>
      <c r="AV92" s="9">
        <f t="shared" si="83"/>
        <v>0</v>
      </c>
      <c r="AW92" s="13"/>
      <c r="AX92" s="13"/>
      <c r="AY92" s="15"/>
      <c r="AZ92" s="2"/>
      <c r="BA92" s="2"/>
      <c r="BB92">
        <f t="shared" si="63"/>
        <v>0</v>
      </c>
      <c r="BC92" s="8">
        <v>315</v>
      </c>
      <c r="BD92" s="5">
        <f t="shared" si="84"/>
        <v>7.793113276311181E-2</v>
      </c>
      <c r="BE92" s="5">
        <f t="shared" si="85"/>
        <v>0</v>
      </c>
      <c r="BF92" s="23">
        <f t="shared" si="86"/>
        <v>-0.1071</v>
      </c>
      <c r="BG92">
        <f t="shared" si="87"/>
        <v>3.2899999999999999E-2</v>
      </c>
      <c r="BH92">
        <f t="shared" si="88"/>
        <v>-6.8599999999999994E-2</v>
      </c>
      <c r="BI92">
        <f t="shared" si="89"/>
        <v>-5.57E-2</v>
      </c>
      <c r="BJ92">
        <f t="shared" si="90"/>
        <v>-9.8599999999999993E-2</v>
      </c>
      <c r="BK92">
        <f t="shared" si="91"/>
        <v>5.7099999999999998E-2</v>
      </c>
      <c r="BL92" s="22">
        <f t="shared" si="92"/>
        <v>-3.5700000000000003E-2</v>
      </c>
    </row>
    <row r="93" spans="2:64" x14ac:dyDescent="0.3">
      <c r="B93" s="8"/>
      <c r="C93" s="8"/>
      <c r="F93">
        <f t="shared" si="64"/>
        <v>-0.13719999999999999</v>
      </c>
      <c r="G93">
        <f t="shared" si="65"/>
        <v>3.2899999999999999E-2</v>
      </c>
      <c r="H93">
        <f t="shared" si="66"/>
        <v>-6.8599999999999994E-2</v>
      </c>
      <c r="I93" s="9">
        <f t="shared" si="67"/>
        <v>0</v>
      </c>
      <c r="J93" s="13"/>
      <c r="K93" s="13"/>
      <c r="L93" s="15"/>
      <c r="M93" s="17">
        <f t="shared" si="68"/>
        <v>0.77642259999999996</v>
      </c>
      <c r="N93" s="17">
        <f t="shared" si="69"/>
        <v>1.0220530000000001</v>
      </c>
      <c r="O93" s="8"/>
      <c r="P93" s="8"/>
      <c r="S93">
        <f t="shared" si="70"/>
        <v>-0.13719999999999999</v>
      </c>
      <c r="T93">
        <f t="shared" si="71"/>
        <v>3.2899999999999999E-2</v>
      </c>
      <c r="U93">
        <f t="shared" si="72"/>
        <v>-6.8599999999999994E-2</v>
      </c>
      <c r="V93" s="9">
        <f t="shared" si="73"/>
        <v>0</v>
      </c>
      <c r="W93" s="13"/>
      <c r="X93" s="13"/>
      <c r="Y93" s="15"/>
      <c r="Z93" s="17">
        <f t="shared" si="74"/>
        <v>0.77642259999999996</v>
      </c>
      <c r="AA93" s="17">
        <f t="shared" si="75"/>
        <v>1.0220530000000001</v>
      </c>
      <c r="AB93" s="8"/>
      <c r="AC93" s="8"/>
      <c r="AD93" s="14"/>
      <c r="AE93" s="14"/>
      <c r="AF93">
        <f t="shared" si="76"/>
        <v>-0.13719999999999999</v>
      </c>
      <c r="AG93">
        <f t="shared" si="77"/>
        <v>3.2899999999999999E-2</v>
      </c>
      <c r="AH93">
        <f t="shared" si="78"/>
        <v>-6.8599999999999994E-2</v>
      </c>
      <c r="AI93" s="9">
        <f t="shared" si="79"/>
        <v>0</v>
      </c>
      <c r="AJ93" s="13">
        <f t="shared" si="80"/>
        <v>-0.13719999999999999</v>
      </c>
      <c r="AK93" s="13" t="e">
        <f t="shared" si="81"/>
        <v>#NUM!</v>
      </c>
      <c r="AL93" s="18">
        <f t="shared" si="82"/>
        <v>0</v>
      </c>
      <c r="AM93" s="2"/>
      <c r="AN93" s="2"/>
      <c r="AO93" s="8"/>
      <c r="AP93" s="8"/>
      <c r="AQ93" s="14"/>
      <c r="AR93" s="14"/>
      <c r="AS93" s="14"/>
      <c r="AT93" s="14"/>
      <c r="AU93" s="14"/>
      <c r="AV93" s="9">
        <f t="shared" si="83"/>
        <v>0</v>
      </c>
      <c r="AW93" s="13"/>
      <c r="AX93" s="13"/>
      <c r="AY93" s="15"/>
      <c r="AZ93" s="2"/>
      <c r="BA93" s="2"/>
      <c r="BB93">
        <f t="shared" si="63"/>
        <v>0</v>
      </c>
      <c r="BC93" s="8">
        <v>315</v>
      </c>
      <c r="BD93" s="5">
        <f t="shared" si="84"/>
        <v>7.793113276311181E-2</v>
      </c>
      <c r="BE93" s="5">
        <f t="shared" si="85"/>
        <v>0</v>
      </c>
      <c r="BF93" s="23">
        <f t="shared" si="86"/>
        <v>-0.1071</v>
      </c>
      <c r="BG93">
        <f t="shared" si="87"/>
        <v>3.2899999999999999E-2</v>
      </c>
      <c r="BH93">
        <f t="shared" si="88"/>
        <v>-6.8599999999999994E-2</v>
      </c>
      <c r="BI93">
        <f t="shared" si="89"/>
        <v>-5.57E-2</v>
      </c>
      <c r="BJ93">
        <f t="shared" si="90"/>
        <v>-9.8599999999999993E-2</v>
      </c>
      <c r="BK93">
        <f t="shared" si="91"/>
        <v>5.7099999999999998E-2</v>
      </c>
      <c r="BL93" s="22">
        <f t="shared" si="92"/>
        <v>-3.5700000000000003E-2</v>
      </c>
    </row>
    <row r="94" spans="2:64" x14ac:dyDescent="0.3">
      <c r="B94" s="8"/>
      <c r="C94" s="8"/>
      <c r="F94">
        <f t="shared" si="64"/>
        <v>-0.13719999999999999</v>
      </c>
      <c r="G94">
        <f t="shared" si="65"/>
        <v>3.2899999999999999E-2</v>
      </c>
      <c r="H94">
        <f t="shared" si="66"/>
        <v>-6.8599999999999994E-2</v>
      </c>
      <c r="I94" s="9">
        <f t="shared" si="67"/>
        <v>0</v>
      </c>
      <c r="J94" s="13"/>
      <c r="K94" s="13"/>
      <c r="L94" s="15"/>
      <c r="M94" s="17">
        <f t="shared" si="68"/>
        <v>0.77642259999999996</v>
      </c>
      <c r="N94" s="17">
        <f t="shared" si="69"/>
        <v>1.0220530000000001</v>
      </c>
      <c r="O94" s="8"/>
      <c r="P94" s="8"/>
      <c r="S94">
        <f t="shared" si="70"/>
        <v>-0.13719999999999999</v>
      </c>
      <c r="T94">
        <f t="shared" si="71"/>
        <v>3.2899999999999999E-2</v>
      </c>
      <c r="U94">
        <f t="shared" si="72"/>
        <v>-6.8599999999999994E-2</v>
      </c>
      <c r="V94" s="9">
        <f t="shared" si="73"/>
        <v>0</v>
      </c>
      <c r="W94" s="13"/>
      <c r="X94" s="13"/>
      <c r="Y94" s="15"/>
      <c r="Z94" s="17">
        <f t="shared" si="74"/>
        <v>0.77642259999999996</v>
      </c>
      <c r="AA94" s="17">
        <f t="shared" si="75"/>
        <v>1.0220530000000001</v>
      </c>
      <c r="AB94" s="8"/>
      <c r="AC94" s="8"/>
      <c r="AD94" s="14"/>
      <c r="AE94" s="14"/>
      <c r="AF94">
        <f t="shared" si="76"/>
        <v>-0.13719999999999999</v>
      </c>
      <c r="AG94">
        <f t="shared" si="77"/>
        <v>3.2899999999999999E-2</v>
      </c>
      <c r="AH94">
        <f t="shared" si="78"/>
        <v>-6.8599999999999994E-2</v>
      </c>
      <c r="AI94" s="9">
        <f t="shared" si="79"/>
        <v>0</v>
      </c>
      <c r="AJ94" s="13">
        <f t="shared" si="80"/>
        <v>-0.13719999999999999</v>
      </c>
      <c r="AK94" s="13" t="e">
        <f t="shared" si="81"/>
        <v>#NUM!</v>
      </c>
      <c r="AL94" s="18">
        <f t="shared" si="82"/>
        <v>0</v>
      </c>
      <c r="AM94" s="2"/>
      <c r="AN94" s="2"/>
      <c r="AO94" s="8"/>
      <c r="AP94" s="8"/>
      <c r="AQ94" s="14"/>
      <c r="AR94" s="14"/>
      <c r="AS94" s="14"/>
      <c r="AT94" s="14"/>
      <c r="AU94" s="14"/>
      <c r="AV94" s="9">
        <f t="shared" si="83"/>
        <v>0</v>
      </c>
      <c r="AW94" s="13"/>
      <c r="AX94" s="13"/>
      <c r="AY94" s="15"/>
      <c r="AZ94" s="2"/>
      <c r="BA94" s="2"/>
      <c r="BB94">
        <f t="shared" si="63"/>
        <v>0</v>
      </c>
      <c r="BC94" s="8">
        <v>315</v>
      </c>
      <c r="BD94" s="5">
        <f t="shared" si="84"/>
        <v>7.793113276311181E-2</v>
      </c>
      <c r="BE94" s="5">
        <f t="shared" si="85"/>
        <v>0</v>
      </c>
      <c r="BF94" s="23">
        <f t="shared" si="86"/>
        <v>-0.1071</v>
      </c>
      <c r="BG94">
        <f t="shared" si="87"/>
        <v>3.2899999999999999E-2</v>
      </c>
      <c r="BH94">
        <f t="shared" si="88"/>
        <v>-6.8599999999999994E-2</v>
      </c>
      <c r="BI94">
        <f t="shared" si="89"/>
        <v>-5.57E-2</v>
      </c>
      <c r="BJ94">
        <f t="shared" si="90"/>
        <v>-9.8599999999999993E-2</v>
      </c>
      <c r="BK94">
        <f t="shared" si="91"/>
        <v>5.7099999999999998E-2</v>
      </c>
      <c r="BL94" s="22">
        <f t="shared" si="92"/>
        <v>-3.5700000000000003E-2</v>
      </c>
    </row>
    <row r="95" spans="2:64" x14ac:dyDescent="0.3">
      <c r="B95" s="8"/>
      <c r="C95" s="8"/>
      <c r="F95">
        <f t="shared" si="64"/>
        <v>-0.13719999999999999</v>
      </c>
      <c r="G95">
        <f t="shared" si="65"/>
        <v>3.2899999999999999E-2</v>
      </c>
      <c r="H95">
        <f t="shared" si="66"/>
        <v>-6.8599999999999994E-2</v>
      </c>
      <c r="I95" s="9">
        <f t="shared" si="67"/>
        <v>0</v>
      </c>
      <c r="J95" s="13"/>
      <c r="K95" s="13"/>
      <c r="L95" s="15"/>
      <c r="M95" s="17">
        <f t="shared" si="68"/>
        <v>0.77642259999999996</v>
      </c>
      <c r="N95" s="17">
        <f t="shared" si="69"/>
        <v>1.0220530000000001</v>
      </c>
      <c r="O95" s="8"/>
      <c r="P95" s="8"/>
      <c r="S95">
        <f t="shared" si="70"/>
        <v>-0.13719999999999999</v>
      </c>
      <c r="T95">
        <f t="shared" si="71"/>
        <v>3.2899999999999999E-2</v>
      </c>
      <c r="U95">
        <f t="shared" si="72"/>
        <v>-6.8599999999999994E-2</v>
      </c>
      <c r="V95" s="9">
        <f t="shared" si="73"/>
        <v>0</v>
      </c>
      <c r="W95" s="13"/>
      <c r="X95" s="13"/>
      <c r="Y95" s="15"/>
      <c r="Z95" s="17">
        <f t="shared" si="74"/>
        <v>0.77642259999999996</v>
      </c>
      <c r="AA95" s="17">
        <f t="shared" si="75"/>
        <v>1.0220530000000001</v>
      </c>
      <c r="AB95" s="8"/>
      <c r="AC95" s="8"/>
      <c r="AD95" s="14"/>
      <c r="AE95" s="14"/>
      <c r="AF95">
        <f t="shared" si="76"/>
        <v>-0.13719999999999999</v>
      </c>
      <c r="AG95">
        <f t="shared" si="77"/>
        <v>3.2899999999999999E-2</v>
      </c>
      <c r="AH95">
        <f t="shared" si="78"/>
        <v>-6.8599999999999994E-2</v>
      </c>
      <c r="AI95" s="9">
        <f t="shared" si="79"/>
        <v>0</v>
      </c>
      <c r="AJ95" s="13">
        <f t="shared" si="80"/>
        <v>-0.13719999999999999</v>
      </c>
      <c r="AK95" s="13" t="e">
        <f t="shared" si="81"/>
        <v>#NUM!</v>
      </c>
      <c r="AL95" s="18">
        <f t="shared" si="82"/>
        <v>0</v>
      </c>
      <c r="AM95" s="2"/>
      <c r="AN95" s="2"/>
      <c r="AO95" s="8"/>
      <c r="AP95" s="8"/>
      <c r="AQ95" s="14"/>
      <c r="AR95" s="14"/>
      <c r="AS95" s="14"/>
      <c r="AT95" s="14"/>
      <c r="AU95" s="14"/>
      <c r="AV95" s="9">
        <f t="shared" si="83"/>
        <v>0</v>
      </c>
      <c r="AW95" s="13"/>
      <c r="AX95" s="13"/>
      <c r="AY95" s="15"/>
      <c r="AZ95" s="2"/>
      <c r="BA95" s="2"/>
      <c r="BB95">
        <f t="shared" si="63"/>
        <v>0</v>
      </c>
      <c r="BC95" s="8">
        <v>315</v>
      </c>
      <c r="BD95" s="5">
        <f t="shared" si="84"/>
        <v>7.793113276311181E-2</v>
      </c>
      <c r="BE95" s="5">
        <f t="shared" si="85"/>
        <v>0</v>
      </c>
      <c r="BF95" s="23">
        <f t="shared" si="86"/>
        <v>-0.1071</v>
      </c>
      <c r="BG95">
        <f t="shared" si="87"/>
        <v>3.2899999999999999E-2</v>
      </c>
      <c r="BH95">
        <f t="shared" si="88"/>
        <v>-6.8599999999999994E-2</v>
      </c>
      <c r="BI95">
        <f t="shared" si="89"/>
        <v>-5.57E-2</v>
      </c>
      <c r="BJ95">
        <f t="shared" si="90"/>
        <v>-9.8599999999999993E-2</v>
      </c>
      <c r="BK95">
        <f t="shared" si="91"/>
        <v>5.7099999999999998E-2</v>
      </c>
      <c r="BL95" s="22">
        <f t="shared" si="92"/>
        <v>-3.5700000000000003E-2</v>
      </c>
    </row>
    <row r="96" spans="2:64" x14ac:dyDescent="0.3">
      <c r="B96" s="8"/>
      <c r="C96" s="8"/>
      <c r="F96">
        <f t="shared" si="64"/>
        <v>-0.13719999999999999</v>
      </c>
      <c r="G96">
        <f t="shared" si="65"/>
        <v>3.2899999999999999E-2</v>
      </c>
      <c r="H96">
        <f t="shared" si="66"/>
        <v>-6.8599999999999994E-2</v>
      </c>
      <c r="I96" s="9">
        <f t="shared" si="67"/>
        <v>0</v>
      </c>
      <c r="J96" s="13"/>
      <c r="K96" s="13"/>
      <c r="L96" s="15"/>
      <c r="M96" s="17">
        <f t="shared" si="68"/>
        <v>0.77642259999999996</v>
      </c>
      <c r="N96" s="17">
        <f t="shared" si="69"/>
        <v>1.0220530000000001</v>
      </c>
      <c r="O96" s="8"/>
      <c r="P96" s="8"/>
      <c r="S96">
        <f t="shared" si="70"/>
        <v>-0.13719999999999999</v>
      </c>
      <c r="T96">
        <f t="shared" si="71"/>
        <v>3.2899999999999999E-2</v>
      </c>
      <c r="U96">
        <f t="shared" si="72"/>
        <v>-6.8599999999999994E-2</v>
      </c>
      <c r="V96" s="9">
        <f t="shared" si="73"/>
        <v>0</v>
      </c>
      <c r="W96" s="13"/>
      <c r="X96" s="13"/>
      <c r="Y96" s="15"/>
      <c r="Z96" s="17">
        <f t="shared" si="74"/>
        <v>0.77642259999999996</v>
      </c>
      <c r="AA96" s="17">
        <f t="shared" si="75"/>
        <v>1.0220530000000001</v>
      </c>
      <c r="AB96" s="8"/>
      <c r="AC96" s="8"/>
      <c r="AD96" s="14"/>
      <c r="AE96" s="14"/>
      <c r="AF96">
        <f t="shared" si="76"/>
        <v>-0.13719999999999999</v>
      </c>
      <c r="AG96">
        <f t="shared" si="77"/>
        <v>3.2899999999999999E-2</v>
      </c>
      <c r="AH96">
        <f t="shared" si="78"/>
        <v>-6.8599999999999994E-2</v>
      </c>
      <c r="AI96" s="9">
        <f t="shared" si="79"/>
        <v>0</v>
      </c>
      <c r="AJ96" s="13">
        <f t="shared" si="80"/>
        <v>-0.13719999999999999</v>
      </c>
      <c r="AK96" s="13" t="e">
        <f t="shared" si="81"/>
        <v>#NUM!</v>
      </c>
      <c r="AL96" s="18">
        <f t="shared" si="82"/>
        <v>0</v>
      </c>
      <c r="AM96" s="2"/>
      <c r="AN96" s="2"/>
      <c r="AO96" s="8"/>
      <c r="AP96" s="8"/>
      <c r="AQ96" s="14"/>
      <c r="AR96" s="14"/>
      <c r="AS96" s="14"/>
      <c r="AT96" s="14"/>
      <c r="AU96" s="14"/>
      <c r="AV96" s="9">
        <f t="shared" si="83"/>
        <v>0</v>
      </c>
      <c r="AW96" s="13"/>
      <c r="AX96" s="13"/>
      <c r="AY96" s="15"/>
      <c r="AZ96" s="2"/>
      <c r="BA96" s="2"/>
      <c r="BB96">
        <f t="shared" si="63"/>
        <v>0</v>
      </c>
      <c r="BC96" s="8">
        <v>315</v>
      </c>
      <c r="BD96" s="5">
        <f t="shared" si="84"/>
        <v>7.793113276311181E-2</v>
      </c>
      <c r="BE96" s="5">
        <f t="shared" si="85"/>
        <v>0</v>
      </c>
      <c r="BF96" s="23">
        <f t="shared" si="86"/>
        <v>-0.1071</v>
      </c>
      <c r="BG96">
        <f t="shared" si="87"/>
        <v>3.2899999999999999E-2</v>
      </c>
      <c r="BH96">
        <f t="shared" si="88"/>
        <v>-6.8599999999999994E-2</v>
      </c>
      <c r="BI96">
        <f t="shared" si="89"/>
        <v>-5.57E-2</v>
      </c>
      <c r="BJ96">
        <f t="shared" si="90"/>
        <v>-9.8599999999999993E-2</v>
      </c>
      <c r="BK96">
        <f t="shared" si="91"/>
        <v>5.7099999999999998E-2</v>
      </c>
      <c r="BL96" s="22">
        <f t="shared" si="92"/>
        <v>-3.5700000000000003E-2</v>
      </c>
    </row>
    <row r="97" spans="2:64" x14ac:dyDescent="0.3">
      <c r="B97" s="8"/>
      <c r="C97" s="8"/>
      <c r="F97">
        <f t="shared" si="64"/>
        <v>-0.13719999999999999</v>
      </c>
      <c r="G97">
        <f t="shared" si="65"/>
        <v>3.2899999999999999E-2</v>
      </c>
      <c r="H97">
        <f t="shared" si="66"/>
        <v>-6.8599999999999994E-2</v>
      </c>
      <c r="I97" s="9">
        <f t="shared" si="67"/>
        <v>0</v>
      </c>
      <c r="J97" s="13"/>
      <c r="K97" s="13"/>
      <c r="L97" s="15"/>
      <c r="M97" s="17">
        <f t="shared" si="68"/>
        <v>0.77642259999999996</v>
      </c>
      <c r="N97" s="17">
        <f t="shared" si="69"/>
        <v>1.0220530000000001</v>
      </c>
      <c r="O97" s="8"/>
      <c r="P97" s="8"/>
      <c r="S97">
        <f t="shared" si="70"/>
        <v>-0.13719999999999999</v>
      </c>
      <c r="T97">
        <f t="shared" si="71"/>
        <v>3.2899999999999999E-2</v>
      </c>
      <c r="U97">
        <f t="shared" si="72"/>
        <v>-6.8599999999999994E-2</v>
      </c>
      <c r="V97" s="9">
        <f t="shared" si="73"/>
        <v>0</v>
      </c>
      <c r="W97" s="13"/>
      <c r="X97" s="13"/>
      <c r="Y97" s="15"/>
      <c r="Z97" s="17">
        <f t="shared" si="74"/>
        <v>0.77642259999999996</v>
      </c>
      <c r="AA97" s="17">
        <f t="shared" si="75"/>
        <v>1.0220530000000001</v>
      </c>
      <c r="AB97" s="8"/>
      <c r="AC97" s="8"/>
      <c r="AD97" s="14"/>
      <c r="AE97" s="14"/>
      <c r="AF97">
        <f t="shared" si="76"/>
        <v>-0.13719999999999999</v>
      </c>
      <c r="AG97">
        <f t="shared" si="77"/>
        <v>3.2899999999999999E-2</v>
      </c>
      <c r="AH97">
        <f t="shared" si="78"/>
        <v>-6.8599999999999994E-2</v>
      </c>
      <c r="AI97" s="9">
        <f t="shared" si="79"/>
        <v>0</v>
      </c>
      <c r="AJ97" s="13">
        <f t="shared" si="80"/>
        <v>-0.13719999999999999</v>
      </c>
      <c r="AK97" s="13" t="e">
        <f t="shared" si="81"/>
        <v>#NUM!</v>
      </c>
      <c r="AL97" s="18">
        <f t="shared" si="82"/>
        <v>0</v>
      </c>
      <c r="AM97" s="2"/>
      <c r="AN97" s="2"/>
      <c r="AO97" s="8"/>
      <c r="AP97" s="8"/>
      <c r="AQ97" s="14"/>
      <c r="AR97" s="14"/>
      <c r="AS97" s="14"/>
      <c r="AT97" s="14"/>
      <c r="AU97" s="14"/>
      <c r="AV97" s="9">
        <f t="shared" si="83"/>
        <v>0</v>
      </c>
      <c r="AW97" s="13"/>
      <c r="AX97" s="13"/>
      <c r="AY97" s="15"/>
      <c r="AZ97" s="2"/>
      <c r="BA97" s="2"/>
      <c r="BB97">
        <f t="shared" si="63"/>
        <v>0</v>
      </c>
      <c r="BC97" s="8">
        <v>315</v>
      </c>
      <c r="BD97" s="5">
        <f t="shared" si="84"/>
        <v>7.793113276311181E-2</v>
      </c>
      <c r="BE97" s="5">
        <f t="shared" si="85"/>
        <v>0</v>
      </c>
      <c r="BF97" s="23">
        <f t="shared" si="86"/>
        <v>-0.1071</v>
      </c>
      <c r="BG97">
        <f t="shared" si="87"/>
        <v>3.2899999999999999E-2</v>
      </c>
      <c r="BH97">
        <f t="shared" si="88"/>
        <v>-6.8599999999999994E-2</v>
      </c>
      <c r="BI97">
        <f t="shared" si="89"/>
        <v>-5.57E-2</v>
      </c>
      <c r="BJ97">
        <f t="shared" si="90"/>
        <v>-9.8599999999999993E-2</v>
      </c>
      <c r="BK97">
        <f t="shared" si="91"/>
        <v>5.7099999999999998E-2</v>
      </c>
      <c r="BL97" s="22">
        <f t="shared" si="92"/>
        <v>-3.5700000000000003E-2</v>
      </c>
    </row>
    <row r="98" spans="2:64" x14ac:dyDescent="0.3">
      <c r="B98" s="8"/>
      <c r="C98" s="8"/>
      <c r="F98">
        <f t="shared" si="64"/>
        <v>-0.13719999999999999</v>
      </c>
      <c r="G98">
        <f t="shared" si="65"/>
        <v>3.2899999999999999E-2</v>
      </c>
      <c r="H98">
        <f t="shared" si="66"/>
        <v>-6.8599999999999994E-2</v>
      </c>
      <c r="I98" s="9">
        <f t="shared" si="67"/>
        <v>0</v>
      </c>
      <c r="J98" s="13"/>
      <c r="K98" s="13"/>
      <c r="L98" s="15"/>
      <c r="M98" s="17">
        <f t="shared" si="68"/>
        <v>0.77642259999999996</v>
      </c>
      <c r="N98" s="17">
        <f t="shared" si="69"/>
        <v>1.0220530000000001</v>
      </c>
      <c r="O98" s="8"/>
      <c r="P98" s="8"/>
      <c r="S98">
        <f t="shared" si="70"/>
        <v>-0.13719999999999999</v>
      </c>
      <c r="T98">
        <f t="shared" si="71"/>
        <v>3.2899999999999999E-2</v>
      </c>
      <c r="U98">
        <f t="shared" si="72"/>
        <v>-6.8599999999999994E-2</v>
      </c>
      <c r="V98" s="9">
        <f t="shared" si="73"/>
        <v>0</v>
      </c>
      <c r="W98" s="13"/>
      <c r="X98" s="13"/>
      <c r="Y98" s="15"/>
      <c r="Z98" s="17">
        <f t="shared" si="74"/>
        <v>0.77642259999999996</v>
      </c>
      <c r="AA98" s="17">
        <f t="shared" si="75"/>
        <v>1.0220530000000001</v>
      </c>
      <c r="AB98" s="8"/>
      <c r="AC98" s="8"/>
      <c r="AD98" s="14"/>
      <c r="AE98" s="14"/>
      <c r="AF98">
        <f t="shared" si="76"/>
        <v>-0.13719999999999999</v>
      </c>
      <c r="AG98">
        <f t="shared" si="77"/>
        <v>3.2899999999999999E-2</v>
      </c>
      <c r="AH98">
        <f t="shared" si="78"/>
        <v>-6.8599999999999994E-2</v>
      </c>
      <c r="AI98" s="9">
        <f t="shared" si="79"/>
        <v>0</v>
      </c>
      <c r="AJ98" s="13">
        <f t="shared" si="80"/>
        <v>-0.13719999999999999</v>
      </c>
      <c r="AK98" s="13" t="e">
        <f t="shared" si="81"/>
        <v>#NUM!</v>
      </c>
      <c r="AL98" s="18">
        <f t="shared" si="82"/>
        <v>0</v>
      </c>
      <c r="AM98" s="2"/>
      <c r="AN98" s="2"/>
      <c r="AO98" s="8"/>
      <c r="AP98" s="8"/>
      <c r="AQ98" s="14"/>
      <c r="AR98" s="14"/>
      <c r="AS98" s="14"/>
      <c r="AT98" s="14"/>
      <c r="AU98" s="14"/>
      <c r="AV98" s="9">
        <f t="shared" si="83"/>
        <v>0</v>
      </c>
      <c r="AW98" s="13"/>
      <c r="AX98" s="13"/>
      <c r="AY98" s="15"/>
      <c r="AZ98" s="2"/>
      <c r="BA98" s="2"/>
      <c r="BB98">
        <f t="shared" si="63"/>
        <v>0</v>
      </c>
      <c r="BC98" s="8">
        <v>315</v>
      </c>
      <c r="BD98" s="5">
        <f t="shared" si="84"/>
        <v>7.793113276311181E-2</v>
      </c>
      <c r="BE98" s="5">
        <f t="shared" si="85"/>
        <v>0</v>
      </c>
      <c r="BF98" s="23">
        <f t="shared" si="86"/>
        <v>-0.1071</v>
      </c>
      <c r="BG98">
        <f t="shared" si="87"/>
        <v>3.2899999999999999E-2</v>
      </c>
      <c r="BH98">
        <f t="shared" si="88"/>
        <v>-6.8599999999999994E-2</v>
      </c>
      <c r="BI98">
        <f t="shared" si="89"/>
        <v>-5.57E-2</v>
      </c>
      <c r="BJ98">
        <f t="shared" si="90"/>
        <v>-9.8599999999999993E-2</v>
      </c>
      <c r="BK98">
        <f t="shared" si="91"/>
        <v>5.7099999999999998E-2</v>
      </c>
      <c r="BL98" s="22">
        <f t="shared" si="92"/>
        <v>-3.5700000000000003E-2</v>
      </c>
    </row>
    <row r="99" spans="2:64" x14ac:dyDescent="0.3">
      <c r="B99" s="8"/>
      <c r="C99" s="8"/>
      <c r="F99">
        <f t="shared" si="64"/>
        <v>-0.13719999999999999</v>
      </c>
      <c r="G99">
        <f t="shared" si="65"/>
        <v>3.2899999999999999E-2</v>
      </c>
      <c r="H99">
        <f t="shared" si="66"/>
        <v>-6.8599999999999994E-2</v>
      </c>
      <c r="I99" s="9">
        <f t="shared" si="67"/>
        <v>0</v>
      </c>
      <c r="J99" s="13"/>
      <c r="K99" s="13"/>
      <c r="L99" s="15"/>
      <c r="M99" s="17">
        <f t="shared" si="68"/>
        <v>0.77642259999999996</v>
      </c>
      <c r="N99" s="17">
        <f t="shared" si="69"/>
        <v>1.0220530000000001</v>
      </c>
      <c r="O99" s="8"/>
      <c r="P99" s="8"/>
      <c r="S99">
        <f t="shared" si="70"/>
        <v>-0.13719999999999999</v>
      </c>
      <c r="T99">
        <f t="shared" si="71"/>
        <v>3.2899999999999999E-2</v>
      </c>
      <c r="U99">
        <f t="shared" si="72"/>
        <v>-6.8599999999999994E-2</v>
      </c>
      <c r="V99" s="9">
        <f t="shared" si="73"/>
        <v>0</v>
      </c>
      <c r="W99" s="13"/>
      <c r="X99" s="13"/>
      <c r="Y99" s="15"/>
      <c r="Z99" s="17">
        <f t="shared" si="74"/>
        <v>0.77642259999999996</v>
      </c>
      <c r="AA99" s="17">
        <f t="shared" si="75"/>
        <v>1.0220530000000001</v>
      </c>
      <c r="AB99" s="8"/>
      <c r="AC99" s="8"/>
      <c r="AD99" s="14"/>
      <c r="AE99" s="14"/>
      <c r="AF99">
        <f t="shared" si="76"/>
        <v>-0.13719999999999999</v>
      </c>
      <c r="AG99">
        <f t="shared" si="77"/>
        <v>3.2899999999999999E-2</v>
      </c>
      <c r="AH99">
        <f t="shared" si="78"/>
        <v>-6.8599999999999994E-2</v>
      </c>
      <c r="AI99" s="9">
        <f t="shared" si="79"/>
        <v>0</v>
      </c>
      <c r="AJ99" s="13">
        <f t="shared" si="80"/>
        <v>-0.13719999999999999</v>
      </c>
      <c r="AK99" s="13" t="e">
        <f t="shared" si="81"/>
        <v>#NUM!</v>
      </c>
      <c r="AL99" s="18">
        <f t="shared" si="82"/>
        <v>0</v>
      </c>
      <c r="AM99" s="2"/>
      <c r="AN99" s="2"/>
      <c r="AO99" s="8"/>
      <c r="AP99" s="8"/>
      <c r="AQ99" s="14"/>
      <c r="AR99" s="14"/>
      <c r="AS99" s="14"/>
      <c r="AT99" s="14"/>
      <c r="AU99" s="14"/>
      <c r="AV99" s="9">
        <f t="shared" si="83"/>
        <v>0</v>
      </c>
      <c r="AW99" s="13"/>
      <c r="AX99" s="13"/>
      <c r="AY99" s="15"/>
      <c r="AZ99" s="2"/>
      <c r="BA99" s="2"/>
      <c r="BB99">
        <f t="shared" si="63"/>
        <v>0</v>
      </c>
      <c r="BC99" s="8">
        <v>315</v>
      </c>
      <c r="BD99" s="5">
        <f t="shared" si="84"/>
        <v>7.793113276311181E-2</v>
      </c>
      <c r="BE99" s="5">
        <f t="shared" si="85"/>
        <v>0</v>
      </c>
      <c r="BF99" s="23">
        <f t="shared" si="86"/>
        <v>-0.1071</v>
      </c>
      <c r="BG99">
        <f t="shared" si="87"/>
        <v>3.2899999999999999E-2</v>
      </c>
      <c r="BH99">
        <f t="shared" si="88"/>
        <v>-6.8599999999999994E-2</v>
      </c>
      <c r="BI99">
        <f t="shared" si="89"/>
        <v>-5.57E-2</v>
      </c>
      <c r="BJ99">
        <f t="shared" si="90"/>
        <v>-9.8599999999999993E-2</v>
      </c>
      <c r="BK99">
        <f t="shared" si="91"/>
        <v>5.7099999999999998E-2</v>
      </c>
      <c r="BL99" s="22">
        <f t="shared" si="92"/>
        <v>-3.5700000000000003E-2</v>
      </c>
    </row>
    <row r="100" spans="2:64" x14ac:dyDescent="0.3">
      <c r="B100" s="8"/>
      <c r="C100" s="8"/>
      <c r="F100">
        <f t="shared" si="64"/>
        <v>-0.13719999999999999</v>
      </c>
      <c r="G100">
        <f t="shared" si="65"/>
        <v>3.2899999999999999E-2</v>
      </c>
      <c r="H100">
        <f t="shared" si="66"/>
        <v>-6.8599999999999994E-2</v>
      </c>
      <c r="I100" s="9">
        <f t="shared" si="67"/>
        <v>0</v>
      </c>
      <c r="J100" s="13"/>
      <c r="K100" s="13"/>
      <c r="L100" s="15"/>
      <c r="M100" s="17">
        <f t="shared" si="68"/>
        <v>0.77642259999999996</v>
      </c>
      <c r="N100" s="17">
        <f t="shared" si="69"/>
        <v>1.0220530000000001</v>
      </c>
      <c r="O100" s="8"/>
      <c r="P100" s="8"/>
      <c r="S100">
        <f t="shared" si="70"/>
        <v>-0.13719999999999999</v>
      </c>
      <c r="T100">
        <f t="shared" si="71"/>
        <v>3.2899999999999999E-2</v>
      </c>
      <c r="U100">
        <f t="shared" si="72"/>
        <v>-6.8599999999999994E-2</v>
      </c>
      <c r="V100" s="9">
        <f t="shared" si="73"/>
        <v>0</v>
      </c>
      <c r="W100" s="13"/>
      <c r="X100" s="13"/>
      <c r="Y100" s="15"/>
      <c r="Z100" s="17">
        <f t="shared" si="74"/>
        <v>0.77642259999999996</v>
      </c>
      <c r="AA100" s="17">
        <f t="shared" si="75"/>
        <v>1.0220530000000001</v>
      </c>
      <c r="AB100" s="8"/>
      <c r="AC100" s="8"/>
      <c r="AD100" s="14"/>
      <c r="AE100" s="14"/>
      <c r="AF100">
        <f t="shared" si="76"/>
        <v>-0.13719999999999999</v>
      </c>
      <c r="AG100">
        <f t="shared" si="77"/>
        <v>3.2899999999999999E-2</v>
      </c>
      <c r="AH100">
        <f t="shared" si="78"/>
        <v>-6.8599999999999994E-2</v>
      </c>
      <c r="AI100" s="9">
        <f t="shared" si="79"/>
        <v>0</v>
      </c>
      <c r="AJ100" s="13">
        <f t="shared" si="80"/>
        <v>-0.13719999999999999</v>
      </c>
      <c r="AK100" s="13" t="e">
        <f t="shared" si="81"/>
        <v>#NUM!</v>
      </c>
      <c r="AL100" s="18">
        <f t="shared" si="82"/>
        <v>0</v>
      </c>
      <c r="AM100" s="2"/>
      <c r="AN100" s="2"/>
      <c r="AO100" s="8"/>
      <c r="AP100" s="8"/>
      <c r="AQ100" s="14"/>
      <c r="AR100" s="14"/>
      <c r="AS100" s="14"/>
      <c r="AT100" s="14"/>
      <c r="AU100" s="14"/>
      <c r="AV100" s="9">
        <f t="shared" si="83"/>
        <v>0</v>
      </c>
      <c r="AW100" s="13"/>
      <c r="AX100" s="13"/>
      <c r="AY100" s="15"/>
      <c r="AZ100" s="2"/>
      <c r="BA100" s="2"/>
      <c r="BB100">
        <f t="shared" si="63"/>
        <v>0</v>
      </c>
      <c r="BC100" s="8">
        <v>315</v>
      </c>
      <c r="BD100" s="5">
        <f t="shared" si="84"/>
        <v>7.793113276311181E-2</v>
      </c>
      <c r="BE100" s="5">
        <f t="shared" si="85"/>
        <v>0</v>
      </c>
      <c r="BF100" s="23">
        <f t="shared" si="86"/>
        <v>-0.1071</v>
      </c>
      <c r="BG100">
        <f t="shared" si="87"/>
        <v>3.2899999999999999E-2</v>
      </c>
      <c r="BH100">
        <f t="shared" si="88"/>
        <v>-6.8599999999999994E-2</v>
      </c>
      <c r="BI100">
        <f t="shared" si="89"/>
        <v>-5.57E-2</v>
      </c>
      <c r="BJ100">
        <f t="shared" si="90"/>
        <v>-9.8599999999999993E-2</v>
      </c>
      <c r="BK100">
        <f t="shared" si="91"/>
        <v>5.7099999999999998E-2</v>
      </c>
      <c r="BL100" s="22">
        <f t="shared" si="92"/>
        <v>-3.5700000000000003E-2</v>
      </c>
    </row>
    <row r="101" spans="2:64" x14ac:dyDescent="0.3">
      <c r="B101" s="8"/>
      <c r="C101" s="8"/>
      <c r="F101">
        <f t="shared" si="64"/>
        <v>-0.13719999999999999</v>
      </c>
      <c r="G101">
        <f t="shared" si="65"/>
        <v>3.2899999999999999E-2</v>
      </c>
      <c r="H101">
        <f t="shared" si="66"/>
        <v>-6.8599999999999994E-2</v>
      </c>
      <c r="I101" s="9">
        <f t="shared" si="67"/>
        <v>0</v>
      </c>
      <c r="J101" s="13"/>
      <c r="K101" s="13"/>
      <c r="L101" s="15"/>
      <c r="M101" s="17">
        <f t="shared" si="68"/>
        <v>0.77642259999999996</v>
      </c>
      <c r="N101" s="17">
        <f t="shared" si="69"/>
        <v>1.0220530000000001</v>
      </c>
      <c r="O101" s="8"/>
      <c r="P101" s="8"/>
      <c r="S101">
        <f t="shared" si="70"/>
        <v>-0.13719999999999999</v>
      </c>
      <c r="T101">
        <f t="shared" si="71"/>
        <v>3.2899999999999999E-2</v>
      </c>
      <c r="U101">
        <f t="shared" si="72"/>
        <v>-6.8599999999999994E-2</v>
      </c>
      <c r="V101" s="9">
        <f t="shared" si="73"/>
        <v>0</v>
      </c>
      <c r="W101" s="13"/>
      <c r="X101" s="13"/>
      <c r="Y101" s="15"/>
      <c r="Z101" s="17">
        <f t="shared" si="74"/>
        <v>0.77642259999999996</v>
      </c>
      <c r="AA101" s="17">
        <f t="shared" si="75"/>
        <v>1.0220530000000001</v>
      </c>
      <c r="AB101" s="8"/>
      <c r="AC101" s="8"/>
      <c r="AD101" s="14"/>
      <c r="AE101" s="14"/>
      <c r="AF101">
        <f t="shared" si="76"/>
        <v>-0.13719999999999999</v>
      </c>
      <c r="AG101">
        <f t="shared" si="77"/>
        <v>3.2899999999999999E-2</v>
      </c>
      <c r="AH101">
        <f t="shared" si="78"/>
        <v>-6.8599999999999994E-2</v>
      </c>
      <c r="AI101" s="9">
        <f t="shared" si="79"/>
        <v>0</v>
      </c>
      <c r="AJ101" s="13">
        <f t="shared" si="80"/>
        <v>-0.13719999999999999</v>
      </c>
      <c r="AK101" s="13" t="e">
        <f t="shared" si="81"/>
        <v>#NUM!</v>
      </c>
      <c r="AL101" s="18">
        <f t="shared" si="82"/>
        <v>0</v>
      </c>
      <c r="AM101" s="2"/>
      <c r="AN101" s="2"/>
      <c r="AO101" s="8"/>
      <c r="AP101" s="8"/>
      <c r="AQ101" s="14"/>
      <c r="AR101" s="14"/>
      <c r="AS101" s="14"/>
      <c r="AT101" s="14"/>
      <c r="AU101" s="14"/>
      <c r="AV101" s="9">
        <f t="shared" si="83"/>
        <v>0</v>
      </c>
      <c r="AW101" s="13"/>
      <c r="AX101" s="13"/>
      <c r="AY101" s="15"/>
      <c r="AZ101" s="2"/>
      <c r="BA101" s="2"/>
      <c r="BB101">
        <f t="shared" si="63"/>
        <v>0</v>
      </c>
      <c r="BC101" s="8">
        <v>315</v>
      </c>
      <c r="BD101" s="5">
        <f t="shared" si="84"/>
        <v>7.793113276311181E-2</v>
      </c>
      <c r="BE101" s="5">
        <f t="shared" si="85"/>
        <v>0</v>
      </c>
      <c r="BF101" s="23">
        <f t="shared" si="86"/>
        <v>-0.1071</v>
      </c>
      <c r="BG101">
        <f t="shared" si="87"/>
        <v>3.2899999999999999E-2</v>
      </c>
      <c r="BH101">
        <f t="shared" si="88"/>
        <v>-6.8599999999999994E-2</v>
      </c>
      <c r="BI101">
        <f t="shared" si="89"/>
        <v>-5.57E-2</v>
      </c>
      <c r="BJ101">
        <f t="shared" si="90"/>
        <v>-9.8599999999999993E-2</v>
      </c>
      <c r="BK101">
        <f t="shared" si="91"/>
        <v>5.7099999999999998E-2</v>
      </c>
      <c r="BL101" s="22">
        <f t="shared" si="92"/>
        <v>-3.5700000000000003E-2</v>
      </c>
    </row>
    <row r="102" spans="2:64" x14ac:dyDescent="0.3">
      <c r="B102" s="8"/>
      <c r="C102" s="8"/>
      <c r="F102">
        <f t="shared" si="64"/>
        <v>-0.13719999999999999</v>
      </c>
      <c r="G102">
        <f t="shared" si="65"/>
        <v>3.2899999999999999E-2</v>
      </c>
      <c r="H102">
        <f t="shared" si="66"/>
        <v>-6.8599999999999994E-2</v>
      </c>
      <c r="I102" s="9">
        <f t="shared" si="67"/>
        <v>0</v>
      </c>
      <c r="J102" s="13"/>
      <c r="K102" s="13"/>
      <c r="L102" s="15"/>
      <c r="M102" s="17">
        <f t="shared" si="68"/>
        <v>0.77642259999999996</v>
      </c>
      <c r="N102" s="17">
        <f t="shared" si="69"/>
        <v>1.0220530000000001</v>
      </c>
      <c r="O102" s="8"/>
      <c r="P102" s="8"/>
      <c r="S102">
        <f t="shared" si="70"/>
        <v>-0.13719999999999999</v>
      </c>
      <c r="T102">
        <f t="shared" si="71"/>
        <v>3.2899999999999999E-2</v>
      </c>
      <c r="U102">
        <f t="shared" si="72"/>
        <v>-6.8599999999999994E-2</v>
      </c>
      <c r="V102" s="9">
        <f t="shared" si="73"/>
        <v>0</v>
      </c>
      <c r="W102" s="13"/>
      <c r="X102" s="13"/>
      <c r="Y102" s="15"/>
      <c r="Z102" s="17">
        <f t="shared" si="74"/>
        <v>0.77642259999999996</v>
      </c>
      <c r="AA102" s="17">
        <f t="shared" si="75"/>
        <v>1.0220530000000001</v>
      </c>
      <c r="AB102" s="8"/>
      <c r="AC102" s="8"/>
      <c r="AD102" s="14"/>
      <c r="AE102" s="14"/>
      <c r="AF102">
        <f t="shared" si="76"/>
        <v>-0.13719999999999999</v>
      </c>
      <c r="AG102">
        <f t="shared" si="77"/>
        <v>3.2899999999999999E-2</v>
      </c>
      <c r="AH102">
        <f t="shared" si="78"/>
        <v>-6.8599999999999994E-2</v>
      </c>
      <c r="AI102" s="9">
        <f t="shared" si="79"/>
        <v>0</v>
      </c>
      <c r="AJ102" s="13">
        <f t="shared" si="80"/>
        <v>-0.13719999999999999</v>
      </c>
      <c r="AK102" s="13" t="e">
        <f t="shared" si="81"/>
        <v>#NUM!</v>
      </c>
      <c r="AL102" s="18">
        <f t="shared" si="82"/>
        <v>0</v>
      </c>
      <c r="AM102" s="2"/>
      <c r="AN102" s="2"/>
      <c r="AO102" s="8"/>
      <c r="AP102" s="8"/>
      <c r="AQ102" s="14"/>
      <c r="AR102" s="14"/>
      <c r="AS102" s="14"/>
      <c r="AT102" s="14"/>
      <c r="AU102" s="14"/>
      <c r="AV102" s="9">
        <f t="shared" si="83"/>
        <v>0</v>
      </c>
      <c r="AW102" s="13"/>
      <c r="AX102" s="13"/>
      <c r="AY102" s="15"/>
      <c r="AZ102" s="2"/>
      <c r="BA102" s="2"/>
      <c r="BB102">
        <f t="shared" si="63"/>
        <v>0</v>
      </c>
      <c r="BC102" s="8">
        <v>315</v>
      </c>
      <c r="BD102" s="5">
        <f t="shared" si="84"/>
        <v>7.793113276311181E-2</v>
      </c>
      <c r="BE102" s="5">
        <f t="shared" si="85"/>
        <v>0</v>
      </c>
      <c r="BF102" s="23">
        <f t="shared" si="86"/>
        <v>-0.1071</v>
      </c>
      <c r="BG102">
        <f t="shared" si="87"/>
        <v>3.2899999999999999E-2</v>
      </c>
      <c r="BH102">
        <f t="shared" si="88"/>
        <v>-6.8599999999999994E-2</v>
      </c>
      <c r="BI102">
        <f t="shared" si="89"/>
        <v>-5.57E-2</v>
      </c>
      <c r="BJ102">
        <f t="shared" si="90"/>
        <v>-9.8599999999999993E-2</v>
      </c>
      <c r="BK102">
        <f t="shared" si="91"/>
        <v>5.7099999999999998E-2</v>
      </c>
      <c r="BL102" s="22">
        <f t="shared" si="92"/>
        <v>-3.5700000000000003E-2</v>
      </c>
    </row>
    <row r="103" spans="2:64" x14ac:dyDescent="0.3">
      <c r="B103" s="8"/>
      <c r="C103" s="8"/>
      <c r="F103">
        <f t="shared" si="64"/>
        <v>-0.13719999999999999</v>
      </c>
      <c r="G103">
        <f t="shared" si="65"/>
        <v>3.2899999999999999E-2</v>
      </c>
      <c r="H103">
        <f t="shared" si="66"/>
        <v>-6.8599999999999994E-2</v>
      </c>
      <c r="I103" s="9">
        <f t="shared" si="67"/>
        <v>0</v>
      </c>
      <c r="J103" s="13"/>
      <c r="K103" s="13"/>
      <c r="L103" s="15"/>
      <c r="M103" s="17">
        <f t="shared" si="68"/>
        <v>0.77642259999999996</v>
      </c>
      <c r="N103" s="17">
        <f t="shared" si="69"/>
        <v>1.0220530000000001</v>
      </c>
      <c r="O103" s="8"/>
      <c r="P103" s="8"/>
      <c r="S103">
        <f t="shared" si="70"/>
        <v>-0.13719999999999999</v>
      </c>
      <c r="T103">
        <f t="shared" si="71"/>
        <v>3.2899999999999999E-2</v>
      </c>
      <c r="U103">
        <f t="shared" si="72"/>
        <v>-6.8599999999999994E-2</v>
      </c>
      <c r="V103" s="9">
        <f t="shared" si="73"/>
        <v>0</v>
      </c>
      <c r="W103" s="13"/>
      <c r="X103" s="13"/>
      <c r="Y103" s="15"/>
      <c r="Z103" s="17">
        <f t="shared" si="74"/>
        <v>0.77642259999999996</v>
      </c>
      <c r="AA103" s="17">
        <f t="shared" si="75"/>
        <v>1.0220530000000001</v>
      </c>
      <c r="AB103" s="8"/>
      <c r="AC103" s="8"/>
      <c r="AD103" s="14"/>
      <c r="AE103" s="14"/>
      <c r="AF103">
        <f t="shared" si="76"/>
        <v>-0.13719999999999999</v>
      </c>
      <c r="AG103">
        <f t="shared" si="77"/>
        <v>3.2899999999999999E-2</v>
      </c>
      <c r="AH103">
        <f t="shared" si="78"/>
        <v>-6.8599999999999994E-2</v>
      </c>
      <c r="AI103" s="9">
        <f t="shared" si="79"/>
        <v>0</v>
      </c>
      <c r="AJ103" s="13">
        <f t="shared" si="80"/>
        <v>-0.13719999999999999</v>
      </c>
      <c r="AK103" s="13" t="e">
        <f t="shared" si="81"/>
        <v>#NUM!</v>
      </c>
      <c r="AL103" s="18">
        <f t="shared" si="82"/>
        <v>0</v>
      </c>
      <c r="AM103" s="2"/>
      <c r="AN103" s="2"/>
      <c r="AO103" s="8"/>
      <c r="AP103" s="8"/>
      <c r="AQ103" s="14"/>
      <c r="AR103" s="14"/>
      <c r="AS103" s="14"/>
      <c r="AT103" s="14"/>
      <c r="AU103" s="14"/>
      <c r="AV103" s="9">
        <f t="shared" si="83"/>
        <v>0</v>
      </c>
      <c r="AW103" s="13"/>
      <c r="AX103" s="13"/>
      <c r="AY103" s="15"/>
      <c r="AZ103" s="2"/>
      <c r="BA103" s="2"/>
      <c r="BB103">
        <f t="shared" si="63"/>
        <v>0</v>
      </c>
      <c r="BC103" s="8">
        <v>315</v>
      </c>
      <c r="BD103" s="5">
        <f t="shared" si="84"/>
        <v>7.793113276311181E-2</v>
      </c>
      <c r="BE103" s="5">
        <f t="shared" si="85"/>
        <v>0</v>
      </c>
      <c r="BF103" s="23">
        <f t="shared" si="86"/>
        <v>-0.1071</v>
      </c>
      <c r="BG103">
        <f t="shared" si="87"/>
        <v>3.2899999999999999E-2</v>
      </c>
      <c r="BH103">
        <f t="shared" si="88"/>
        <v>-6.8599999999999994E-2</v>
      </c>
      <c r="BI103">
        <f t="shared" si="89"/>
        <v>-5.57E-2</v>
      </c>
      <c r="BJ103">
        <f t="shared" si="90"/>
        <v>-9.8599999999999993E-2</v>
      </c>
      <c r="BK103">
        <f t="shared" si="91"/>
        <v>5.7099999999999998E-2</v>
      </c>
      <c r="BL103" s="22">
        <f t="shared" si="92"/>
        <v>-3.5700000000000003E-2</v>
      </c>
    </row>
    <row r="104" spans="2:64" x14ac:dyDescent="0.3">
      <c r="B104" s="8"/>
      <c r="C104" s="8"/>
      <c r="F104">
        <f t="shared" si="64"/>
        <v>-0.13719999999999999</v>
      </c>
      <c r="G104">
        <f t="shared" si="65"/>
        <v>3.2899999999999999E-2</v>
      </c>
      <c r="H104">
        <f t="shared" si="66"/>
        <v>-6.8599999999999994E-2</v>
      </c>
      <c r="I104" s="9">
        <f t="shared" si="67"/>
        <v>0</v>
      </c>
      <c r="J104" s="13"/>
      <c r="K104" s="13"/>
      <c r="L104" s="15"/>
      <c r="M104" s="17">
        <f t="shared" si="68"/>
        <v>0.77642259999999996</v>
      </c>
      <c r="N104" s="17">
        <f t="shared" si="69"/>
        <v>1.0220530000000001</v>
      </c>
      <c r="O104" s="8"/>
      <c r="P104" s="8"/>
      <c r="S104">
        <f t="shared" si="70"/>
        <v>-0.13719999999999999</v>
      </c>
      <c r="T104">
        <f t="shared" si="71"/>
        <v>3.2899999999999999E-2</v>
      </c>
      <c r="U104">
        <f t="shared" si="72"/>
        <v>-6.8599999999999994E-2</v>
      </c>
      <c r="V104" s="9">
        <f t="shared" si="73"/>
        <v>0</v>
      </c>
      <c r="W104" s="13"/>
      <c r="X104" s="13"/>
      <c r="Y104" s="15"/>
      <c r="Z104" s="17">
        <f t="shared" si="74"/>
        <v>0.77642259999999996</v>
      </c>
      <c r="AA104" s="17">
        <f t="shared" si="75"/>
        <v>1.0220530000000001</v>
      </c>
      <c r="AB104" s="8"/>
      <c r="AC104" s="8"/>
      <c r="AD104" s="14"/>
      <c r="AE104" s="14"/>
      <c r="AF104">
        <f t="shared" si="76"/>
        <v>-0.13719999999999999</v>
      </c>
      <c r="AG104">
        <f t="shared" si="77"/>
        <v>3.2899999999999999E-2</v>
      </c>
      <c r="AH104">
        <f t="shared" si="78"/>
        <v>-6.8599999999999994E-2</v>
      </c>
      <c r="AI104" s="9">
        <f t="shared" si="79"/>
        <v>0</v>
      </c>
      <c r="AJ104" s="13">
        <f t="shared" si="80"/>
        <v>-0.13719999999999999</v>
      </c>
      <c r="AK104" s="13" t="e">
        <f t="shared" si="81"/>
        <v>#NUM!</v>
      </c>
      <c r="AL104" s="18">
        <f t="shared" si="82"/>
        <v>0</v>
      </c>
      <c r="AM104" s="2"/>
      <c r="AN104" s="2"/>
      <c r="AO104" s="8"/>
      <c r="AP104" s="8"/>
      <c r="AQ104" s="14"/>
      <c r="AR104" s="14"/>
      <c r="AS104" s="14"/>
      <c r="AT104" s="14"/>
      <c r="AU104" s="14"/>
      <c r="AV104" s="9">
        <f t="shared" si="83"/>
        <v>0</v>
      </c>
      <c r="AW104" s="13"/>
      <c r="AX104" s="13"/>
      <c r="AY104" s="15"/>
      <c r="AZ104" s="2"/>
      <c r="BA104" s="2"/>
      <c r="BB104">
        <f t="shared" si="63"/>
        <v>0</v>
      </c>
      <c r="BC104" s="8">
        <v>315</v>
      </c>
      <c r="BD104" s="5">
        <f t="shared" si="84"/>
        <v>7.793113276311181E-2</v>
      </c>
      <c r="BE104" s="5">
        <f t="shared" si="85"/>
        <v>0</v>
      </c>
      <c r="BF104" s="23">
        <f t="shared" si="86"/>
        <v>-0.1071</v>
      </c>
      <c r="BG104">
        <f t="shared" si="87"/>
        <v>3.2899999999999999E-2</v>
      </c>
      <c r="BH104">
        <f t="shared" si="88"/>
        <v>-6.8599999999999994E-2</v>
      </c>
      <c r="BI104">
        <f t="shared" si="89"/>
        <v>-5.57E-2</v>
      </c>
      <c r="BJ104">
        <f t="shared" si="90"/>
        <v>-9.8599999999999993E-2</v>
      </c>
      <c r="BK104">
        <f t="shared" si="91"/>
        <v>5.7099999999999998E-2</v>
      </c>
      <c r="BL104" s="22">
        <f t="shared" si="92"/>
        <v>-3.5700000000000003E-2</v>
      </c>
    </row>
    <row r="105" spans="2:64" x14ac:dyDescent="0.3">
      <c r="B105" s="8"/>
      <c r="C105" s="8"/>
      <c r="F105">
        <f t="shared" si="64"/>
        <v>-0.13719999999999999</v>
      </c>
      <c r="G105">
        <f t="shared" si="65"/>
        <v>3.2899999999999999E-2</v>
      </c>
      <c r="H105">
        <f t="shared" si="66"/>
        <v>-6.8599999999999994E-2</v>
      </c>
      <c r="I105" s="9">
        <f t="shared" si="67"/>
        <v>0</v>
      </c>
      <c r="J105" s="13"/>
      <c r="K105" s="13"/>
      <c r="L105" s="15"/>
      <c r="M105" s="17">
        <f t="shared" si="68"/>
        <v>0.77642259999999996</v>
      </c>
      <c r="N105" s="17">
        <f t="shared" si="69"/>
        <v>1.0220530000000001</v>
      </c>
      <c r="O105" s="8"/>
      <c r="P105" s="8"/>
      <c r="S105">
        <f t="shared" si="70"/>
        <v>-0.13719999999999999</v>
      </c>
      <c r="T105">
        <f t="shared" si="71"/>
        <v>3.2899999999999999E-2</v>
      </c>
      <c r="U105">
        <f t="shared" si="72"/>
        <v>-6.8599999999999994E-2</v>
      </c>
      <c r="V105" s="9">
        <f t="shared" si="73"/>
        <v>0</v>
      </c>
      <c r="W105" s="13"/>
      <c r="X105" s="13"/>
      <c r="Y105" s="15"/>
      <c r="Z105" s="17">
        <f t="shared" si="74"/>
        <v>0.77642259999999996</v>
      </c>
      <c r="AA105" s="17">
        <f t="shared" si="75"/>
        <v>1.0220530000000001</v>
      </c>
      <c r="AB105" s="8"/>
      <c r="AC105" s="8"/>
      <c r="AD105" s="14"/>
      <c r="AE105" s="14"/>
      <c r="AF105">
        <f t="shared" si="76"/>
        <v>-0.13719999999999999</v>
      </c>
      <c r="AG105">
        <f t="shared" si="77"/>
        <v>3.2899999999999999E-2</v>
      </c>
      <c r="AH105">
        <f t="shared" si="78"/>
        <v>-6.8599999999999994E-2</v>
      </c>
      <c r="AI105" s="9">
        <f t="shared" si="79"/>
        <v>0</v>
      </c>
      <c r="AJ105" s="13">
        <f t="shared" si="80"/>
        <v>-0.13719999999999999</v>
      </c>
      <c r="AK105" s="13" t="e">
        <f t="shared" si="81"/>
        <v>#NUM!</v>
      </c>
      <c r="AL105" s="18">
        <f t="shared" si="82"/>
        <v>0</v>
      </c>
      <c r="AM105" s="2"/>
      <c r="AN105" s="2"/>
      <c r="AO105" s="8"/>
      <c r="AP105" s="8"/>
      <c r="AQ105" s="14"/>
      <c r="AR105" s="14"/>
      <c r="AS105" s="14"/>
      <c r="AT105" s="14"/>
      <c r="AU105" s="14"/>
      <c r="AV105" s="9">
        <f t="shared" si="83"/>
        <v>0</v>
      </c>
      <c r="AW105" s="13"/>
      <c r="AX105" s="13"/>
      <c r="AY105" s="15"/>
      <c r="AZ105" s="2"/>
      <c r="BA105" s="2"/>
      <c r="BB105">
        <f t="shared" si="63"/>
        <v>0</v>
      </c>
      <c r="BC105" s="8">
        <v>315</v>
      </c>
      <c r="BD105" s="5">
        <f t="shared" si="84"/>
        <v>7.793113276311181E-2</v>
      </c>
      <c r="BE105" s="5">
        <f t="shared" si="85"/>
        <v>0</v>
      </c>
      <c r="BF105" s="23">
        <f t="shared" si="86"/>
        <v>-0.1071</v>
      </c>
      <c r="BG105">
        <f t="shared" si="87"/>
        <v>3.2899999999999999E-2</v>
      </c>
      <c r="BH105">
        <f t="shared" si="88"/>
        <v>-6.8599999999999994E-2</v>
      </c>
      <c r="BI105">
        <f t="shared" si="89"/>
        <v>-5.57E-2</v>
      </c>
      <c r="BJ105">
        <f t="shared" si="90"/>
        <v>-9.8599999999999993E-2</v>
      </c>
      <c r="BK105">
        <f t="shared" si="91"/>
        <v>5.7099999999999998E-2</v>
      </c>
      <c r="BL105" s="22">
        <f t="shared" si="92"/>
        <v>-3.5700000000000003E-2</v>
      </c>
    </row>
    <row r="106" spans="2:64" x14ac:dyDescent="0.3">
      <c r="B106" s="8"/>
      <c r="C106" s="8"/>
      <c r="F106">
        <f t="shared" si="64"/>
        <v>-0.13719999999999999</v>
      </c>
      <c r="G106">
        <f t="shared" si="65"/>
        <v>3.2899999999999999E-2</v>
      </c>
      <c r="H106">
        <f t="shared" si="66"/>
        <v>-6.8599999999999994E-2</v>
      </c>
      <c r="I106" s="9">
        <f t="shared" si="67"/>
        <v>0</v>
      </c>
      <c r="J106" s="13"/>
      <c r="K106" s="13"/>
      <c r="L106" s="15"/>
      <c r="M106" s="17">
        <f t="shared" si="68"/>
        <v>0.77642259999999996</v>
      </c>
      <c r="N106" s="17">
        <f t="shared" si="69"/>
        <v>1.0220530000000001</v>
      </c>
      <c r="O106" s="8"/>
      <c r="P106" s="8"/>
      <c r="S106">
        <f t="shared" si="70"/>
        <v>-0.13719999999999999</v>
      </c>
      <c r="T106">
        <f t="shared" si="71"/>
        <v>3.2899999999999999E-2</v>
      </c>
      <c r="U106">
        <f t="shared" si="72"/>
        <v>-6.8599999999999994E-2</v>
      </c>
      <c r="V106" s="9">
        <f t="shared" si="73"/>
        <v>0</v>
      </c>
      <c r="W106" s="13"/>
      <c r="X106" s="13"/>
      <c r="Y106" s="15"/>
      <c r="Z106" s="17">
        <f t="shared" si="74"/>
        <v>0.77642259999999996</v>
      </c>
      <c r="AA106" s="17">
        <f t="shared" si="75"/>
        <v>1.0220530000000001</v>
      </c>
      <c r="AB106" s="8"/>
      <c r="AC106" s="8"/>
      <c r="AD106" s="14"/>
      <c r="AE106" s="14"/>
      <c r="AF106">
        <f t="shared" si="76"/>
        <v>-0.13719999999999999</v>
      </c>
      <c r="AG106">
        <f t="shared" si="77"/>
        <v>3.2899999999999999E-2</v>
      </c>
      <c r="AH106">
        <f t="shared" si="78"/>
        <v>-6.8599999999999994E-2</v>
      </c>
      <c r="AI106" s="9">
        <f t="shared" si="79"/>
        <v>0</v>
      </c>
      <c r="AJ106" s="13">
        <f t="shared" si="80"/>
        <v>-0.13719999999999999</v>
      </c>
      <c r="AK106" s="13" t="e">
        <f t="shared" si="81"/>
        <v>#NUM!</v>
      </c>
      <c r="AL106" s="18">
        <f t="shared" si="82"/>
        <v>0</v>
      </c>
      <c r="AM106" s="2"/>
      <c r="AN106" s="2"/>
      <c r="AO106" s="8"/>
      <c r="AP106" s="8"/>
      <c r="AQ106" s="14"/>
      <c r="AR106" s="14"/>
      <c r="AS106" s="14"/>
      <c r="AT106" s="14"/>
      <c r="AU106" s="14"/>
      <c r="AV106" s="9">
        <f t="shared" si="83"/>
        <v>0</v>
      </c>
      <c r="AW106" s="13"/>
      <c r="AX106" s="13"/>
      <c r="AY106" s="15"/>
      <c r="AZ106" s="2"/>
      <c r="BA106" s="2"/>
      <c r="BB106">
        <f t="shared" si="63"/>
        <v>0</v>
      </c>
      <c r="BC106" s="8">
        <v>315</v>
      </c>
      <c r="BD106" s="5">
        <f t="shared" si="84"/>
        <v>7.793113276311181E-2</v>
      </c>
      <c r="BE106" s="5">
        <f t="shared" si="85"/>
        <v>0</v>
      </c>
      <c r="BF106" s="23">
        <f t="shared" si="86"/>
        <v>-0.1071</v>
      </c>
      <c r="BG106">
        <f t="shared" si="87"/>
        <v>3.2899999999999999E-2</v>
      </c>
      <c r="BH106">
        <f t="shared" si="88"/>
        <v>-6.8599999999999994E-2</v>
      </c>
      <c r="BI106">
        <f t="shared" si="89"/>
        <v>-5.57E-2</v>
      </c>
      <c r="BJ106">
        <f t="shared" si="90"/>
        <v>-9.8599999999999993E-2</v>
      </c>
      <c r="BK106">
        <f t="shared" si="91"/>
        <v>5.7099999999999998E-2</v>
      </c>
      <c r="BL106" s="22">
        <f t="shared" si="92"/>
        <v>-3.5700000000000003E-2</v>
      </c>
    </row>
    <row r="107" spans="2:64" x14ac:dyDescent="0.3">
      <c r="B107" s="8"/>
      <c r="C107" s="8"/>
      <c r="F107">
        <f t="shared" si="64"/>
        <v>-0.13719999999999999</v>
      </c>
      <c r="G107">
        <f t="shared" si="65"/>
        <v>3.2899999999999999E-2</v>
      </c>
      <c r="H107">
        <f t="shared" si="66"/>
        <v>-6.8599999999999994E-2</v>
      </c>
      <c r="I107" s="9">
        <f t="shared" si="67"/>
        <v>0</v>
      </c>
      <c r="J107" s="13"/>
      <c r="K107" s="13"/>
      <c r="L107" s="15"/>
      <c r="M107" s="17">
        <f t="shared" si="68"/>
        <v>0.77642259999999996</v>
      </c>
      <c r="N107" s="17">
        <f t="shared" si="69"/>
        <v>1.0220530000000001</v>
      </c>
      <c r="O107" s="8"/>
      <c r="P107" s="8"/>
      <c r="S107">
        <f t="shared" si="70"/>
        <v>-0.13719999999999999</v>
      </c>
      <c r="T107">
        <f t="shared" si="71"/>
        <v>3.2899999999999999E-2</v>
      </c>
      <c r="U107">
        <f t="shared" si="72"/>
        <v>-6.8599999999999994E-2</v>
      </c>
      <c r="V107" s="9">
        <f t="shared" si="73"/>
        <v>0</v>
      </c>
      <c r="W107" s="13"/>
      <c r="X107" s="13"/>
      <c r="Y107" s="15"/>
      <c r="Z107" s="17">
        <f t="shared" si="74"/>
        <v>0.77642259999999996</v>
      </c>
      <c r="AA107" s="17">
        <f t="shared" si="75"/>
        <v>1.0220530000000001</v>
      </c>
      <c r="AB107" s="8"/>
      <c r="AC107" s="8"/>
      <c r="AD107" s="14"/>
      <c r="AE107" s="14"/>
      <c r="AF107">
        <f t="shared" si="76"/>
        <v>-0.13719999999999999</v>
      </c>
      <c r="AG107">
        <f t="shared" si="77"/>
        <v>3.2899999999999999E-2</v>
      </c>
      <c r="AH107">
        <f t="shared" si="78"/>
        <v>-6.8599999999999994E-2</v>
      </c>
      <c r="AI107" s="9">
        <f t="shared" si="79"/>
        <v>0</v>
      </c>
      <c r="AJ107" s="13">
        <f t="shared" si="80"/>
        <v>-0.13719999999999999</v>
      </c>
      <c r="AK107" s="13" t="e">
        <f t="shared" si="81"/>
        <v>#NUM!</v>
      </c>
      <c r="AL107" s="18">
        <f t="shared" si="82"/>
        <v>0</v>
      </c>
      <c r="AM107" s="2"/>
      <c r="AN107" s="2"/>
      <c r="AO107" s="8"/>
      <c r="AP107" s="8"/>
      <c r="AQ107" s="14"/>
      <c r="AR107" s="14"/>
      <c r="AS107" s="14"/>
      <c r="AT107" s="14"/>
      <c r="AU107" s="14"/>
      <c r="AV107" s="9">
        <f t="shared" si="83"/>
        <v>0</v>
      </c>
      <c r="AW107" s="13"/>
      <c r="AX107" s="13"/>
      <c r="AY107" s="15"/>
      <c r="AZ107" s="2"/>
      <c r="BA107" s="2"/>
      <c r="BB107">
        <f t="shared" si="63"/>
        <v>0</v>
      </c>
      <c r="BC107" s="8">
        <v>315</v>
      </c>
      <c r="BD107" s="5">
        <f t="shared" si="84"/>
        <v>7.793113276311181E-2</v>
      </c>
      <c r="BE107" s="5">
        <f t="shared" si="85"/>
        <v>0</v>
      </c>
      <c r="BF107" s="23">
        <f t="shared" si="86"/>
        <v>-0.1071</v>
      </c>
      <c r="BG107">
        <f t="shared" si="87"/>
        <v>3.2899999999999999E-2</v>
      </c>
      <c r="BH107">
        <f t="shared" si="88"/>
        <v>-6.8599999999999994E-2</v>
      </c>
      <c r="BI107">
        <f t="shared" si="89"/>
        <v>-5.57E-2</v>
      </c>
      <c r="BJ107">
        <f t="shared" si="90"/>
        <v>-9.8599999999999993E-2</v>
      </c>
      <c r="BK107">
        <f t="shared" si="91"/>
        <v>5.7099999999999998E-2</v>
      </c>
      <c r="BL107" s="22">
        <f t="shared" si="92"/>
        <v>-3.5700000000000003E-2</v>
      </c>
    </row>
    <row r="108" spans="2:64" x14ac:dyDescent="0.3">
      <c r="B108" s="8"/>
      <c r="C108" s="8"/>
      <c r="F108">
        <f t="shared" si="64"/>
        <v>-0.13719999999999999</v>
      </c>
      <c r="G108">
        <f t="shared" si="65"/>
        <v>3.2899999999999999E-2</v>
      </c>
      <c r="H108">
        <f t="shared" si="66"/>
        <v>-6.8599999999999994E-2</v>
      </c>
      <c r="I108" s="9">
        <f t="shared" si="67"/>
        <v>0</v>
      </c>
      <c r="J108" s="13"/>
      <c r="K108" s="13"/>
      <c r="L108" s="15"/>
      <c r="M108" s="17">
        <f t="shared" si="68"/>
        <v>0.77642259999999996</v>
      </c>
      <c r="N108" s="17">
        <f t="shared" si="69"/>
        <v>1.0220530000000001</v>
      </c>
      <c r="O108" s="8"/>
      <c r="P108" s="8"/>
      <c r="S108">
        <f t="shared" si="70"/>
        <v>-0.13719999999999999</v>
      </c>
      <c r="T108">
        <f t="shared" si="71"/>
        <v>3.2899999999999999E-2</v>
      </c>
      <c r="U108">
        <f t="shared" si="72"/>
        <v>-6.8599999999999994E-2</v>
      </c>
      <c r="V108" s="9">
        <f t="shared" si="73"/>
        <v>0</v>
      </c>
      <c r="W108" s="13"/>
      <c r="X108" s="13"/>
      <c r="Y108" s="15"/>
      <c r="Z108" s="17">
        <f t="shared" si="74"/>
        <v>0.77642259999999996</v>
      </c>
      <c r="AA108" s="17">
        <f t="shared" si="75"/>
        <v>1.0220530000000001</v>
      </c>
      <c r="AB108" s="8"/>
      <c r="AC108" s="8"/>
      <c r="AD108" s="14"/>
      <c r="AE108" s="14"/>
      <c r="AF108">
        <f t="shared" si="76"/>
        <v>-0.13719999999999999</v>
      </c>
      <c r="AG108">
        <f t="shared" si="77"/>
        <v>3.2899999999999999E-2</v>
      </c>
      <c r="AH108">
        <f t="shared" si="78"/>
        <v>-6.8599999999999994E-2</v>
      </c>
      <c r="AI108" s="9">
        <f t="shared" si="79"/>
        <v>0</v>
      </c>
      <c r="AJ108" s="13">
        <f t="shared" si="80"/>
        <v>-0.13719999999999999</v>
      </c>
      <c r="AK108" s="13" t="e">
        <f t="shared" si="81"/>
        <v>#NUM!</v>
      </c>
      <c r="AL108" s="18">
        <f t="shared" si="82"/>
        <v>0</v>
      </c>
      <c r="AM108" s="2"/>
      <c r="AN108" s="2"/>
      <c r="AO108" s="8"/>
      <c r="AP108" s="8"/>
      <c r="AQ108" s="14"/>
      <c r="AR108" s="14"/>
      <c r="AS108" s="14"/>
      <c r="AT108" s="14"/>
      <c r="AU108" s="14"/>
      <c r="AV108" s="9">
        <f t="shared" si="83"/>
        <v>0</v>
      </c>
      <c r="AW108" s="13"/>
      <c r="AX108" s="13"/>
      <c r="AY108" s="15"/>
      <c r="AZ108" s="2"/>
      <c r="BA108" s="2"/>
      <c r="BB108">
        <f t="shared" si="63"/>
        <v>0</v>
      </c>
      <c r="BC108" s="8">
        <v>315</v>
      </c>
      <c r="BD108" s="5">
        <f t="shared" si="84"/>
        <v>7.793113276311181E-2</v>
      </c>
      <c r="BE108" s="5">
        <f t="shared" si="85"/>
        <v>0</v>
      </c>
      <c r="BF108" s="23">
        <f t="shared" si="86"/>
        <v>-0.1071</v>
      </c>
      <c r="BG108">
        <f t="shared" si="87"/>
        <v>3.2899999999999999E-2</v>
      </c>
      <c r="BH108">
        <f t="shared" si="88"/>
        <v>-6.8599999999999994E-2</v>
      </c>
      <c r="BI108">
        <f t="shared" si="89"/>
        <v>-5.57E-2</v>
      </c>
      <c r="BJ108">
        <f t="shared" si="90"/>
        <v>-9.8599999999999993E-2</v>
      </c>
      <c r="BK108">
        <f t="shared" si="91"/>
        <v>5.7099999999999998E-2</v>
      </c>
      <c r="BL108" s="22">
        <f t="shared" si="92"/>
        <v>-3.5700000000000003E-2</v>
      </c>
    </row>
    <row r="109" spans="2:64" x14ac:dyDescent="0.3">
      <c r="B109" s="8"/>
      <c r="C109" s="8"/>
      <c r="F109">
        <f t="shared" si="64"/>
        <v>-0.13719999999999999</v>
      </c>
      <c r="G109">
        <f t="shared" si="65"/>
        <v>3.2899999999999999E-2</v>
      </c>
      <c r="H109">
        <f t="shared" si="66"/>
        <v>-6.8599999999999994E-2</v>
      </c>
      <c r="I109" s="9">
        <f t="shared" si="67"/>
        <v>0</v>
      </c>
      <c r="J109" s="13"/>
      <c r="K109" s="13"/>
      <c r="L109" s="15"/>
      <c r="M109" s="17">
        <f t="shared" si="68"/>
        <v>0.77642259999999996</v>
      </c>
      <c r="N109" s="17">
        <f t="shared" si="69"/>
        <v>1.0220530000000001</v>
      </c>
      <c r="O109" s="8"/>
      <c r="P109" s="8"/>
      <c r="S109">
        <f t="shared" si="70"/>
        <v>-0.13719999999999999</v>
      </c>
      <c r="T109">
        <f t="shared" si="71"/>
        <v>3.2899999999999999E-2</v>
      </c>
      <c r="U109">
        <f t="shared" si="72"/>
        <v>-6.8599999999999994E-2</v>
      </c>
      <c r="V109" s="9">
        <f t="shared" si="73"/>
        <v>0</v>
      </c>
      <c r="W109" s="13"/>
      <c r="X109" s="13"/>
      <c r="Y109" s="15"/>
      <c r="Z109" s="17">
        <f t="shared" si="74"/>
        <v>0.77642259999999996</v>
      </c>
      <c r="AA109" s="17">
        <f t="shared" si="75"/>
        <v>1.0220530000000001</v>
      </c>
      <c r="AB109" s="8"/>
      <c r="AC109" s="8"/>
      <c r="AD109" s="14"/>
      <c r="AE109" s="14"/>
      <c r="AF109">
        <f t="shared" si="76"/>
        <v>-0.13719999999999999</v>
      </c>
      <c r="AG109">
        <f t="shared" si="77"/>
        <v>3.2899999999999999E-2</v>
      </c>
      <c r="AH109">
        <f t="shared" si="78"/>
        <v>-6.8599999999999994E-2</v>
      </c>
      <c r="AI109" s="9">
        <f t="shared" si="79"/>
        <v>0</v>
      </c>
      <c r="AJ109" s="13">
        <f t="shared" si="80"/>
        <v>-0.13719999999999999</v>
      </c>
      <c r="AK109" s="13" t="e">
        <f t="shared" si="81"/>
        <v>#NUM!</v>
      </c>
      <c r="AL109" s="18">
        <f t="shared" si="82"/>
        <v>0</v>
      </c>
      <c r="AM109" s="2"/>
      <c r="AN109" s="2"/>
      <c r="AO109" s="8"/>
      <c r="AP109" s="8"/>
      <c r="AQ109" s="14"/>
      <c r="AR109" s="14"/>
      <c r="AS109" s="14"/>
      <c r="AT109" s="14"/>
      <c r="AU109" s="14"/>
      <c r="AV109" s="9">
        <f t="shared" si="83"/>
        <v>0</v>
      </c>
      <c r="AW109" s="13"/>
      <c r="AX109" s="13"/>
      <c r="AY109" s="15"/>
      <c r="AZ109" s="2"/>
      <c r="BA109" s="2"/>
      <c r="BB109">
        <f t="shared" si="63"/>
        <v>0</v>
      </c>
      <c r="BC109" s="8">
        <v>315</v>
      </c>
      <c r="BD109" s="5">
        <f t="shared" si="84"/>
        <v>7.793113276311181E-2</v>
      </c>
      <c r="BE109" s="5">
        <f t="shared" si="85"/>
        <v>0</v>
      </c>
      <c r="BF109" s="23">
        <f t="shared" si="86"/>
        <v>-0.1071</v>
      </c>
      <c r="BG109">
        <f t="shared" si="87"/>
        <v>3.2899999999999999E-2</v>
      </c>
      <c r="BH109">
        <f t="shared" si="88"/>
        <v>-6.8599999999999994E-2</v>
      </c>
      <c r="BI109">
        <f t="shared" si="89"/>
        <v>-5.57E-2</v>
      </c>
      <c r="BJ109">
        <f t="shared" si="90"/>
        <v>-9.8599999999999993E-2</v>
      </c>
      <c r="BK109">
        <f t="shared" si="91"/>
        <v>5.7099999999999998E-2</v>
      </c>
      <c r="BL109" s="22">
        <f t="shared" si="92"/>
        <v>-3.5700000000000003E-2</v>
      </c>
    </row>
    <row r="110" spans="2:64" x14ac:dyDescent="0.3">
      <c r="B110" s="8"/>
      <c r="C110" s="8"/>
      <c r="F110">
        <f t="shared" si="64"/>
        <v>-0.13719999999999999</v>
      </c>
      <c r="G110">
        <f t="shared" si="65"/>
        <v>3.2899999999999999E-2</v>
      </c>
      <c r="H110">
        <f t="shared" si="66"/>
        <v>-6.8599999999999994E-2</v>
      </c>
      <c r="I110" s="9">
        <f t="shared" si="67"/>
        <v>0</v>
      </c>
      <c r="J110" s="13"/>
      <c r="K110" s="13"/>
      <c r="L110" s="15"/>
      <c r="M110" s="17">
        <f t="shared" si="68"/>
        <v>0.77642259999999996</v>
      </c>
      <c r="N110" s="17">
        <f t="shared" si="69"/>
        <v>1.0220530000000001</v>
      </c>
      <c r="O110" s="8"/>
      <c r="P110" s="8"/>
      <c r="S110">
        <f t="shared" si="70"/>
        <v>-0.13719999999999999</v>
      </c>
      <c r="T110">
        <f t="shared" si="71"/>
        <v>3.2899999999999999E-2</v>
      </c>
      <c r="U110">
        <f t="shared" si="72"/>
        <v>-6.8599999999999994E-2</v>
      </c>
      <c r="V110" s="9">
        <f t="shared" si="73"/>
        <v>0</v>
      </c>
      <c r="W110" s="13"/>
      <c r="X110" s="13"/>
      <c r="Y110" s="15"/>
      <c r="Z110" s="17">
        <f t="shared" si="74"/>
        <v>0.77642259999999996</v>
      </c>
      <c r="AA110" s="17">
        <f t="shared" si="75"/>
        <v>1.0220530000000001</v>
      </c>
      <c r="AB110" s="8"/>
      <c r="AC110" s="8"/>
      <c r="AD110" s="14"/>
      <c r="AE110" s="14"/>
      <c r="AF110">
        <f t="shared" si="76"/>
        <v>-0.13719999999999999</v>
      </c>
      <c r="AG110">
        <f t="shared" si="77"/>
        <v>3.2899999999999999E-2</v>
      </c>
      <c r="AH110">
        <f t="shared" si="78"/>
        <v>-6.8599999999999994E-2</v>
      </c>
      <c r="AI110" s="9">
        <f t="shared" si="79"/>
        <v>0</v>
      </c>
      <c r="AJ110" s="13">
        <f t="shared" si="80"/>
        <v>-0.13719999999999999</v>
      </c>
      <c r="AK110" s="13" t="e">
        <f t="shared" si="81"/>
        <v>#NUM!</v>
      </c>
      <c r="AL110" s="18">
        <f t="shared" si="82"/>
        <v>0</v>
      </c>
      <c r="AM110" s="2"/>
      <c r="AN110" s="2"/>
      <c r="AO110" s="8"/>
      <c r="AP110" s="8"/>
      <c r="AQ110" s="14"/>
      <c r="AR110" s="14"/>
      <c r="AS110" s="14"/>
      <c r="AT110" s="14"/>
      <c r="AU110" s="14"/>
      <c r="AV110" s="9">
        <f t="shared" si="83"/>
        <v>0</v>
      </c>
      <c r="AW110" s="13"/>
      <c r="AX110" s="13"/>
      <c r="AY110" s="15"/>
      <c r="AZ110" s="2"/>
      <c r="BA110" s="2"/>
      <c r="BB110">
        <f t="shared" si="63"/>
        <v>0</v>
      </c>
      <c r="BC110" s="8">
        <v>315</v>
      </c>
      <c r="BD110" s="5">
        <f t="shared" si="84"/>
        <v>7.793113276311181E-2</v>
      </c>
      <c r="BE110" s="5">
        <f t="shared" si="85"/>
        <v>0</v>
      </c>
      <c r="BF110" s="23">
        <f t="shared" si="86"/>
        <v>-0.1071</v>
      </c>
      <c r="BG110">
        <f t="shared" si="87"/>
        <v>3.2899999999999999E-2</v>
      </c>
      <c r="BH110">
        <f t="shared" si="88"/>
        <v>-6.8599999999999994E-2</v>
      </c>
      <c r="BI110">
        <f t="shared" si="89"/>
        <v>-5.57E-2</v>
      </c>
      <c r="BJ110">
        <f t="shared" si="90"/>
        <v>-9.8599999999999993E-2</v>
      </c>
      <c r="BK110">
        <f t="shared" si="91"/>
        <v>5.7099999999999998E-2</v>
      </c>
      <c r="BL110" s="22">
        <f t="shared" si="92"/>
        <v>-3.5700000000000003E-2</v>
      </c>
    </row>
    <row r="111" spans="2:64" x14ac:dyDescent="0.3">
      <c r="B111" s="8"/>
      <c r="C111" s="8"/>
      <c r="F111">
        <f t="shared" si="64"/>
        <v>-0.13719999999999999</v>
      </c>
      <c r="G111">
        <f t="shared" si="65"/>
        <v>3.2899999999999999E-2</v>
      </c>
      <c r="H111">
        <f t="shared" si="66"/>
        <v>-6.8599999999999994E-2</v>
      </c>
      <c r="I111" s="9">
        <f t="shared" si="67"/>
        <v>0</v>
      </c>
      <c r="J111" s="13"/>
      <c r="K111" s="13"/>
      <c r="L111" s="15"/>
      <c r="M111" s="17">
        <f t="shared" si="68"/>
        <v>0.77642259999999996</v>
      </c>
      <c r="N111" s="17">
        <f t="shared" si="69"/>
        <v>1.0220530000000001</v>
      </c>
      <c r="O111" s="8"/>
      <c r="P111" s="8"/>
      <c r="S111">
        <f t="shared" si="70"/>
        <v>-0.13719999999999999</v>
      </c>
      <c r="T111">
        <f t="shared" si="71"/>
        <v>3.2899999999999999E-2</v>
      </c>
      <c r="U111">
        <f t="shared" si="72"/>
        <v>-6.8599999999999994E-2</v>
      </c>
      <c r="V111" s="9">
        <f t="shared" si="73"/>
        <v>0</v>
      </c>
      <c r="W111" s="13"/>
      <c r="X111" s="13"/>
      <c r="Y111" s="15"/>
      <c r="Z111" s="17">
        <f t="shared" si="74"/>
        <v>0.77642259999999996</v>
      </c>
      <c r="AA111" s="17">
        <f t="shared" si="75"/>
        <v>1.0220530000000001</v>
      </c>
      <c r="AB111" s="8"/>
      <c r="AC111" s="8"/>
      <c r="AD111" s="14"/>
      <c r="AE111" s="14"/>
      <c r="AF111">
        <f t="shared" si="76"/>
        <v>-0.13719999999999999</v>
      </c>
      <c r="AG111">
        <f t="shared" si="77"/>
        <v>3.2899999999999999E-2</v>
      </c>
      <c r="AH111">
        <f t="shared" si="78"/>
        <v>-6.8599999999999994E-2</v>
      </c>
      <c r="AI111" s="9">
        <f t="shared" si="79"/>
        <v>0</v>
      </c>
      <c r="AJ111" s="13">
        <f t="shared" si="80"/>
        <v>-0.13719999999999999</v>
      </c>
      <c r="AK111" s="13" t="e">
        <f t="shared" si="81"/>
        <v>#NUM!</v>
      </c>
      <c r="AL111" s="18">
        <f t="shared" si="82"/>
        <v>0</v>
      </c>
      <c r="AM111" s="2"/>
      <c r="AN111" s="2"/>
      <c r="AO111" s="8"/>
      <c r="AP111" s="8"/>
      <c r="AQ111" s="14"/>
      <c r="AR111" s="14"/>
      <c r="AS111" s="14"/>
      <c r="AT111" s="14"/>
      <c r="AU111" s="14"/>
      <c r="AV111" s="9">
        <f t="shared" si="83"/>
        <v>0</v>
      </c>
      <c r="AW111" s="13"/>
      <c r="AX111" s="13"/>
      <c r="AY111" s="15"/>
      <c r="AZ111" s="2"/>
      <c r="BA111" s="2"/>
      <c r="BB111">
        <f t="shared" si="63"/>
        <v>0</v>
      </c>
      <c r="BC111" s="8">
        <v>315</v>
      </c>
      <c r="BD111" s="5">
        <f t="shared" si="84"/>
        <v>7.793113276311181E-2</v>
      </c>
      <c r="BE111" s="5">
        <f t="shared" si="85"/>
        <v>0</v>
      </c>
      <c r="BF111" s="23">
        <f t="shared" si="86"/>
        <v>-0.1071</v>
      </c>
      <c r="BG111">
        <f t="shared" si="87"/>
        <v>3.2899999999999999E-2</v>
      </c>
      <c r="BH111">
        <f t="shared" si="88"/>
        <v>-6.8599999999999994E-2</v>
      </c>
      <c r="BI111">
        <f t="shared" si="89"/>
        <v>-5.57E-2</v>
      </c>
      <c r="BJ111">
        <f t="shared" si="90"/>
        <v>-9.8599999999999993E-2</v>
      </c>
      <c r="BK111">
        <f t="shared" si="91"/>
        <v>5.7099999999999998E-2</v>
      </c>
      <c r="BL111" s="22">
        <f t="shared" si="92"/>
        <v>-3.5700000000000003E-2</v>
      </c>
    </row>
    <row r="112" spans="2:64" x14ac:dyDescent="0.3">
      <c r="B112" s="8"/>
      <c r="C112" s="8"/>
      <c r="F112">
        <f t="shared" si="64"/>
        <v>-0.13719999999999999</v>
      </c>
      <c r="G112">
        <f t="shared" si="65"/>
        <v>3.2899999999999999E-2</v>
      </c>
      <c r="H112">
        <f t="shared" si="66"/>
        <v>-6.8599999999999994E-2</v>
      </c>
      <c r="I112" s="9">
        <f t="shared" si="67"/>
        <v>0</v>
      </c>
      <c r="J112" s="13"/>
      <c r="K112" s="13"/>
      <c r="L112" s="15"/>
      <c r="M112" s="17">
        <f t="shared" si="68"/>
        <v>0.77642259999999996</v>
      </c>
      <c r="N112" s="17">
        <f t="shared" si="69"/>
        <v>1.0220530000000001</v>
      </c>
      <c r="O112" s="8"/>
      <c r="P112" s="8"/>
      <c r="S112">
        <f t="shared" si="70"/>
        <v>-0.13719999999999999</v>
      </c>
      <c r="T112">
        <f t="shared" si="71"/>
        <v>3.2899999999999999E-2</v>
      </c>
      <c r="U112">
        <f t="shared" si="72"/>
        <v>-6.8599999999999994E-2</v>
      </c>
      <c r="V112" s="9">
        <f t="shared" si="73"/>
        <v>0</v>
      </c>
      <c r="W112" s="13"/>
      <c r="X112" s="13"/>
      <c r="Y112" s="15"/>
      <c r="Z112" s="17">
        <f t="shared" si="74"/>
        <v>0.77642259999999996</v>
      </c>
      <c r="AA112" s="17">
        <f t="shared" si="75"/>
        <v>1.0220530000000001</v>
      </c>
      <c r="AB112" s="8"/>
      <c r="AC112" s="8"/>
      <c r="AD112" s="14"/>
      <c r="AE112" s="14"/>
      <c r="AF112">
        <f t="shared" si="76"/>
        <v>-0.13719999999999999</v>
      </c>
      <c r="AG112">
        <f t="shared" si="77"/>
        <v>3.2899999999999999E-2</v>
      </c>
      <c r="AH112">
        <f t="shared" si="78"/>
        <v>-6.8599999999999994E-2</v>
      </c>
      <c r="AI112" s="9">
        <f t="shared" si="79"/>
        <v>0</v>
      </c>
      <c r="AJ112" s="13">
        <f t="shared" si="80"/>
        <v>-0.13719999999999999</v>
      </c>
      <c r="AK112" s="13" t="e">
        <f t="shared" si="81"/>
        <v>#NUM!</v>
      </c>
      <c r="AL112" s="18">
        <f t="shared" si="82"/>
        <v>0</v>
      </c>
      <c r="AM112" s="2"/>
      <c r="AN112" s="2"/>
      <c r="AO112" s="8"/>
      <c r="AP112" s="8"/>
      <c r="AQ112" s="14"/>
      <c r="AR112" s="14"/>
      <c r="AS112" s="14"/>
      <c r="AT112" s="14"/>
      <c r="AU112" s="14"/>
      <c r="AV112" s="9">
        <f t="shared" si="83"/>
        <v>0</v>
      </c>
      <c r="AW112" s="13"/>
      <c r="AX112" s="13"/>
      <c r="AY112" s="15"/>
      <c r="AZ112" s="2"/>
      <c r="BA112" s="2"/>
      <c r="BB112">
        <f t="shared" ref="BB112:BB120" si="93">B112+O112+AB112+AO112</f>
        <v>0</v>
      </c>
      <c r="BC112" s="8">
        <v>315</v>
      </c>
      <c r="BD112" s="5">
        <f t="shared" si="84"/>
        <v>7.793113276311181E-2</v>
      </c>
      <c r="BE112" s="5">
        <f t="shared" si="85"/>
        <v>0</v>
      </c>
      <c r="BF112" s="23">
        <f t="shared" si="86"/>
        <v>-0.1071</v>
      </c>
      <c r="BG112">
        <f t="shared" si="87"/>
        <v>3.2899999999999999E-2</v>
      </c>
      <c r="BH112">
        <f t="shared" si="88"/>
        <v>-6.8599999999999994E-2</v>
      </c>
      <c r="BI112">
        <f t="shared" si="89"/>
        <v>-5.57E-2</v>
      </c>
      <c r="BJ112">
        <f t="shared" si="90"/>
        <v>-9.8599999999999993E-2</v>
      </c>
      <c r="BK112">
        <f t="shared" si="91"/>
        <v>5.7099999999999998E-2</v>
      </c>
      <c r="BL112" s="22">
        <f t="shared" si="92"/>
        <v>-3.5700000000000003E-2</v>
      </c>
    </row>
    <row r="113" spans="2:64" x14ac:dyDescent="0.3">
      <c r="B113" s="8"/>
      <c r="C113" s="8"/>
      <c r="F113">
        <f t="shared" si="64"/>
        <v>-0.13719999999999999</v>
      </c>
      <c r="G113">
        <f t="shared" si="65"/>
        <v>3.2899999999999999E-2</v>
      </c>
      <c r="H113">
        <f t="shared" si="66"/>
        <v>-6.8599999999999994E-2</v>
      </c>
      <c r="I113" s="9">
        <f t="shared" si="67"/>
        <v>0</v>
      </c>
      <c r="J113" s="13"/>
      <c r="K113" s="13"/>
      <c r="L113" s="15"/>
      <c r="M113" s="17">
        <f t="shared" si="68"/>
        <v>0.77642259999999996</v>
      </c>
      <c r="N113" s="17">
        <f t="shared" si="69"/>
        <v>1.0220530000000001</v>
      </c>
      <c r="O113" s="8"/>
      <c r="P113" s="8"/>
      <c r="S113">
        <f t="shared" si="70"/>
        <v>-0.13719999999999999</v>
      </c>
      <c r="T113">
        <f t="shared" si="71"/>
        <v>3.2899999999999999E-2</v>
      </c>
      <c r="U113">
        <f t="shared" si="72"/>
        <v>-6.8599999999999994E-2</v>
      </c>
      <c r="V113" s="9">
        <f t="shared" si="73"/>
        <v>0</v>
      </c>
      <c r="W113" s="13"/>
      <c r="X113" s="13"/>
      <c r="Y113" s="15"/>
      <c r="Z113" s="17">
        <f t="shared" si="74"/>
        <v>0.77642259999999996</v>
      </c>
      <c r="AA113" s="17">
        <f t="shared" si="75"/>
        <v>1.0220530000000001</v>
      </c>
      <c r="AB113" s="8"/>
      <c r="AC113" s="8"/>
      <c r="AD113" s="14"/>
      <c r="AE113" s="14"/>
      <c r="AF113">
        <f t="shared" si="76"/>
        <v>-0.13719999999999999</v>
      </c>
      <c r="AG113">
        <f t="shared" si="77"/>
        <v>3.2899999999999999E-2</v>
      </c>
      <c r="AH113">
        <f t="shared" si="78"/>
        <v>-6.8599999999999994E-2</v>
      </c>
      <c r="AI113" s="9">
        <f t="shared" si="79"/>
        <v>0</v>
      </c>
      <c r="AJ113" s="13">
        <f t="shared" si="80"/>
        <v>-0.13719999999999999</v>
      </c>
      <c r="AK113" s="13" t="e">
        <f t="shared" si="81"/>
        <v>#NUM!</v>
      </c>
      <c r="AL113" s="18">
        <f t="shared" si="82"/>
        <v>0</v>
      </c>
      <c r="AM113" s="2"/>
      <c r="AN113" s="2"/>
      <c r="AO113" s="8"/>
      <c r="AP113" s="8"/>
      <c r="AQ113" s="14"/>
      <c r="AR113" s="14"/>
      <c r="AS113" s="14"/>
      <c r="AT113" s="14"/>
      <c r="AU113" s="14"/>
      <c r="AV113" s="9">
        <f t="shared" si="83"/>
        <v>0</v>
      </c>
      <c r="AW113" s="13"/>
      <c r="AX113" s="13"/>
      <c r="AY113" s="15"/>
      <c r="AZ113" s="2"/>
      <c r="BA113" s="2"/>
      <c r="BB113">
        <f t="shared" si="93"/>
        <v>0</v>
      </c>
      <c r="BC113" s="8">
        <v>315</v>
      </c>
      <c r="BD113" s="5">
        <f t="shared" si="84"/>
        <v>7.793113276311181E-2</v>
      </c>
      <c r="BE113" s="5">
        <f t="shared" si="85"/>
        <v>0</v>
      </c>
      <c r="BF113" s="23">
        <f t="shared" si="86"/>
        <v>-0.1071</v>
      </c>
      <c r="BG113">
        <f t="shared" si="87"/>
        <v>3.2899999999999999E-2</v>
      </c>
      <c r="BH113">
        <f t="shared" si="88"/>
        <v>-6.8599999999999994E-2</v>
      </c>
      <c r="BI113">
        <f t="shared" si="89"/>
        <v>-5.57E-2</v>
      </c>
      <c r="BJ113">
        <f t="shared" si="90"/>
        <v>-9.8599999999999993E-2</v>
      </c>
      <c r="BK113">
        <f t="shared" si="91"/>
        <v>5.7099999999999998E-2</v>
      </c>
      <c r="BL113" s="22">
        <f t="shared" si="92"/>
        <v>-3.5700000000000003E-2</v>
      </c>
    </row>
    <row r="114" spans="2:64" x14ac:dyDescent="0.3">
      <c r="B114" s="8"/>
      <c r="C114" s="8"/>
      <c r="F114">
        <f t="shared" si="64"/>
        <v>-0.13719999999999999</v>
      </c>
      <c r="G114">
        <f t="shared" si="65"/>
        <v>3.2899999999999999E-2</v>
      </c>
      <c r="H114">
        <f t="shared" si="66"/>
        <v>-6.8599999999999994E-2</v>
      </c>
      <c r="I114" s="9">
        <f t="shared" si="67"/>
        <v>0</v>
      </c>
      <c r="J114" s="13"/>
      <c r="K114" s="13"/>
      <c r="L114" s="15"/>
      <c r="M114" s="17">
        <f t="shared" si="68"/>
        <v>0.77642259999999996</v>
      </c>
      <c r="N114" s="17">
        <f t="shared" si="69"/>
        <v>1.0220530000000001</v>
      </c>
      <c r="O114" s="8"/>
      <c r="P114" s="8"/>
      <c r="S114">
        <f t="shared" si="70"/>
        <v>-0.13719999999999999</v>
      </c>
      <c r="T114">
        <f t="shared" si="71"/>
        <v>3.2899999999999999E-2</v>
      </c>
      <c r="U114">
        <f t="shared" si="72"/>
        <v>-6.8599999999999994E-2</v>
      </c>
      <c r="V114" s="9">
        <f t="shared" si="73"/>
        <v>0</v>
      </c>
      <c r="W114" s="13"/>
      <c r="X114" s="13"/>
      <c r="Y114" s="15"/>
      <c r="Z114" s="17">
        <f t="shared" si="74"/>
        <v>0.77642259999999996</v>
      </c>
      <c r="AA114" s="17">
        <f t="shared" si="75"/>
        <v>1.0220530000000001</v>
      </c>
      <c r="AB114" s="8"/>
      <c r="AC114" s="8"/>
      <c r="AD114" s="14"/>
      <c r="AE114" s="14"/>
      <c r="AF114">
        <f t="shared" si="76"/>
        <v>-0.13719999999999999</v>
      </c>
      <c r="AG114">
        <f t="shared" si="77"/>
        <v>3.2899999999999999E-2</v>
      </c>
      <c r="AH114">
        <f t="shared" si="78"/>
        <v>-6.8599999999999994E-2</v>
      </c>
      <c r="AI114" s="9">
        <f t="shared" si="79"/>
        <v>0</v>
      </c>
      <c r="AJ114" s="13">
        <f t="shared" si="80"/>
        <v>-0.13719999999999999</v>
      </c>
      <c r="AK114" s="13" t="e">
        <f t="shared" si="81"/>
        <v>#NUM!</v>
      </c>
      <c r="AL114" s="18">
        <f t="shared" si="82"/>
        <v>0</v>
      </c>
      <c r="AM114" s="2"/>
      <c r="AN114" s="2"/>
      <c r="AO114" s="8"/>
      <c r="AP114" s="8"/>
      <c r="AQ114" s="14"/>
      <c r="AR114" s="14"/>
      <c r="AS114" s="14"/>
      <c r="AT114" s="14"/>
      <c r="AU114" s="14"/>
      <c r="AV114" s="9">
        <f t="shared" si="83"/>
        <v>0</v>
      </c>
      <c r="AW114" s="13"/>
      <c r="AX114" s="13"/>
      <c r="AY114" s="15"/>
      <c r="AZ114" s="2"/>
      <c r="BA114" s="2"/>
      <c r="BB114">
        <f t="shared" si="93"/>
        <v>0</v>
      </c>
      <c r="BC114" s="8">
        <v>315</v>
      </c>
      <c r="BD114" s="5">
        <f t="shared" si="84"/>
        <v>7.793113276311181E-2</v>
      </c>
      <c r="BE114" s="5">
        <f t="shared" si="85"/>
        <v>0</v>
      </c>
      <c r="BF114" s="23">
        <f t="shared" si="86"/>
        <v>-0.1071</v>
      </c>
      <c r="BG114">
        <f t="shared" si="87"/>
        <v>3.2899999999999999E-2</v>
      </c>
      <c r="BH114">
        <f t="shared" si="88"/>
        <v>-6.8599999999999994E-2</v>
      </c>
      <c r="BI114">
        <f t="shared" si="89"/>
        <v>-5.57E-2</v>
      </c>
      <c r="BJ114">
        <f t="shared" si="90"/>
        <v>-9.8599999999999993E-2</v>
      </c>
      <c r="BK114">
        <f t="shared" si="91"/>
        <v>5.7099999999999998E-2</v>
      </c>
      <c r="BL114" s="22">
        <f t="shared" si="92"/>
        <v>-3.5700000000000003E-2</v>
      </c>
    </row>
    <row r="115" spans="2:64" x14ac:dyDescent="0.3">
      <c r="B115" s="8"/>
      <c r="C115" s="8"/>
      <c r="F115">
        <f t="shared" si="64"/>
        <v>-0.13719999999999999</v>
      </c>
      <c r="G115">
        <f t="shared" si="65"/>
        <v>3.2899999999999999E-2</v>
      </c>
      <c r="H115">
        <f t="shared" si="66"/>
        <v>-6.8599999999999994E-2</v>
      </c>
      <c r="I115" s="9">
        <f t="shared" si="67"/>
        <v>0</v>
      </c>
      <c r="J115" s="13"/>
      <c r="K115" s="13"/>
      <c r="L115" s="15"/>
      <c r="M115" s="17">
        <f t="shared" si="68"/>
        <v>0.77642259999999996</v>
      </c>
      <c r="N115" s="17">
        <f t="shared" si="69"/>
        <v>1.0220530000000001</v>
      </c>
      <c r="O115" s="8"/>
      <c r="P115" s="8"/>
      <c r="S115">
        <f t="shared" si="70"/>
        <v>-0.13719999999999999</v>
      </c>
      <c r="T115">
        <f t="shared" si="71"/>
        <v>3.2899999999999999E-2</v>
      </c>
      <c r="U115">
        <f t="shared" si="72"/>
        <v>-6.8599999999999994E-2</v>
      </c>
      <c r="V115" s="9">
        <f t="shared" si="73"/>
        <v>0</v>
      </c>
      <c r="W115" s="13"/>
      <c r="X115" s="13"/>
      <c r="Y115" s="15"/>
      <c r="Z115" s="17">
        <f t="shared" si="74"/>
        <v>0.77642259999999996</v>
      </c>
      <c r="AA115" s="17">
        <f t="shared" si="75"/>
        <v>1.0220530000000001</v>
      </c>
      <c r="AB115" s="8"/>
      <c r="AC115" s="8"/>
      <c r="AD115" s="14"/>
      <c r="AE115" s="14"/>
      <c r="AF115">
        <f t="shared" si="76"/>
        <v>-0.13719999999999999</v>
      </c>
      <c r="AG115">
        <f t="shared" si="77"/>
        <v>3.2899999999999999E-2</v>
      </c>
      <c r="AH115">
        <f t="shared" si="78"/>
        <v>-6.8599999999999994E-2</v>
      </c>
      <c r="AI115" s="9">
        <f t="shared" si="79"/>
        <v>0</v>
      </c>
      <c r="AJ115" s="13">
        <f t="shared" si="80"/>
        <v>-0.13719999999999999</v>
      </c>
      <c r="AK115" s="13" t="e">
        <f t="shared" si="81"/>
        <v>#NUM!</v>
      </c>
      <c r="AL115" s="18">
        <f t="shared" si="82"/>
        <v>0</v>
      </c>
      <c r="AM115" s="2"/>
      <c r="AN115" s="2"/>
      <c r="AO115" s="8"/>
      <c r="AP115" s="8"/>
      <c r="AQ115" s="14"/>
      <c r="AR115" s="14"/>
      <c r="AS115" s="14"/>
      <c r="AT115" s="14"/>
      <c r="AU115" s="14"/>
      <c r="AV115" s="9">
        <f t="shared" si="83"/>
        <v>0</v>
      </c>
      <c r="AW115" s="13"/>
      <c r="AX115" s="13"/>
      <c r="AY115" s="15"/>
      <c r="AZ115" s="2"/>
      <c r="BA115" s="2"/>
      <c r="BB115">
        <f t="shared" si="93"/>
        <v>0</v>
      </c>
      <c r="BC115" s="8">
        <v>315</v>
      </c>
      <c r="BD115" s="5">
        <f t="shared" si="84"/>
        <v>7.793113276311181E-2</v>
      </c>
      <c r="BE115" s="5">
        <f t="shared" si="85"/>
        <v>0</v>
      </c>
      <c r="BF115" s="23">
        <f t="shared" si="86"/>
        <v>-0.1071</v>
      </c>
      <c r="BG115">
        <f t="shared" si="87"/>
        <v>3.2899999999999999E-2</v>
      </c>
      <c r="BH115">
        <f t="shared" si="88"/>
        <v>-6.8599999999999994E-2</v>
      </c>
      <c r="BI115">
        <f t="shared" si="89"/>
        <v>-5.57E-2</v>
      </c>
      <c r="BJ115">
        <f t="shared" si="90"/>
        <v>-9.8599999999999993E-2</v>
      </c>
      <c r="BK115">
        <f t="shared" si="91"/>
        <v>5.7099999999999998E-2</v>
      </c>
      <c r="BL115" s="22">
        <f t="shared" si="92"/>
        <v>-3.5700000000000003E-2</v>
      </c>
    </row>
    <row r="116" spans="2:64" x14ac:dyDescent="0.3">
      <c r="B116" s="8"/>
      <c r="C116" s="8"/>
      <c r="F116">
        <f t="shared" si="64"/>
        <v>-0.13719999999999999</v>
      </c>
      <c r="G116">
        <f t="shared" si="65"/>
        <v>3.2899999999999999E-2</v>
      </c>
      <c r="H116">
        <f t="shared" si="66"/>
        <v>-6.8599999999999994E-2</v>
      </c>
      <c r="I116" s="9">
        <f t="shared" si="67"/>
        <v>0</v>
      </c>
      <c r="J116" s="13"/>
      <c r="K116" s="13"/>
      <c r="L116" s="15"/>
      <c r="M116" s="17">
        <f t="shared" si="68"/>
        <v>0.77642259999999996</v>
      </c>
      <c r="N116" s="17">
        <f t="shared" si="69"/>
        <v>1.0220530000000001</v>
      </c>
      <c r="O116" s="8"/>
      <c r="P116" s="8"/>
      <c r="S116">
        <f t="shared" si="70"/>
        <v>-0.13719999999999999</v>
      </c>
      <c r="T116">
        <f t="shared" si="71"/>
        <v>3.2899999999999999E-2</v>
      </c>
      <c r="U116">
        <f t="shared" si="72"/>
        <v>-6.8599999999999994E-2</v>
      </c>
      <c r="V116" s="9">
        <f t="shared" si="73"/>
        <v>0</v>
      </c>
      <c r="W116" s="13"/>
      <c r="X116" s="13"/>
      <c r="Y116" s="15"/>
      <c r="Z116" s="17">
        <f t="shared" si="74"/>
        <v>0.77642259999999996</v>
      </c>
      <c r="AA116" s="17">
        <f t="shared" si="75"/>
        <v>1.0220530000000001</v>
      </c>
      <c r="AB116" s="8"/>
      <c r="AC116" s="8"/>
      <c r="AD116" s="14"/>
      <c r="AE116" s="14"/>
      <c r="AF116">
        <f t="shared" si="76"/>
        <v>-0.13719999999999999</v>
      </c>
      <c r="AG116">
        <f t="shared" si="77"/>
        <v>3.2899999999999999E-2</v>
      </c>
      <c r="AH116">
        <f t="shared" si="78"/>
        <v>-6.8599999999999994E-2</v>
      </c>
      <c r="AI116" s="9">
        <f t="shared" si="79"/>
        <v>0</v>
      </c>
      <c r="AJ116" s="13">
        <f t="shared" si="80"/>
        <v>-0.13719999999999999</v>
      </c>
      <c r="AK116" s="13" t="e">
        <f t="shared" si="81"/>
        <v>#NUM!</v>
      </c>
      <c r="AL116" s="18">
        <f t="shared" si="82"/>
        <v>0</v>
      </c>
      <c r="AM116" s="2"/>
      <c r="AN116" s="2"/>
      <c r="AO116" s="8"/>
      <c r="AP116" s="8"/>
      <c r="AQ116" s="14"/>
      <c r="AR116" s="14"/>
      <c r="AS116" s="14"/>
      <c r="AT116" s="14"/>
      <c r="AU116" s="14"/>
      <c r="AV116" s="9">
        <f t="shared" si="83"/>
        <v>0</v>
      </c>
      <c r="AW116" s="13"/>
      <c r="AX116" s="13"/>
      <c r="AY116" s="15"/>
      <c r="AZ116" s="2"/>
      <c r="BA116" s="2"/>
      <c r="BB116">
        <f t="shared" si="93"/>
        <v>0</v>
      </c>
      <c r="BC116" s="8">
        <v>315</v>
      </c>
      <c r="BD116" s="5">
        <f t="shared" si="84"/>
        <v>7.793113276311181E-2</v>
      </c>
      <c r="BE116" s="5">
        <f t="shared" si="85"/>
        <v>0</v>
      </c>
      <c r="BF116" s="23">
        <f t="shared" si="86"/>
        <v>-0.1071</v>
      </c>
      <c r="BG116">
        <f t="shared" si="87"/>
        <v>3.2899999999999999E-2</v>
      </c>
      <c r="BH116">
        <f t="shared" si="88"/>
        <v>-6.8599999999999994E-2</v>
      </c>
      <c r="BI116">
        <f t="shared" si="89"/>
        <v>-5.57E-2</v>
      </c>
      <c r="BJ116">
        <f t="shared" si="90"/>
        <v>-9.8599999999999993E-2</v>
      </c>
      <c r="BK116">
        <f t="shared" si="91"/>
        <v>5.7099999999999998E-2</v>
      </c>
      <c r="BL116" s="22">
        <f t="shared" si="92"/>
        <v>-3.5700000000000003E-2</v>
      </c>
    </row>
    <row r="117" spans="2:64" x14ac:dyDescent="0.3">
      <c r="B117" s="8"/>
      <c r="C117" s="8"/>
      <c r="F117">
        <f t="shared" si="64"/>
        <v>-0.13719999999999999</v>
      </c>
      <c r="G117">
        <f t="shared" si="65"/>
        <v>3.2899999999999999E-2</v>
      </c>
      <c r="H117">
        <f t="shared" si="66"/>
        <v>-6.8599999999999994E-2</v>
      </c>
      <c r="I117" s="9">
        <f t="shared" si="67"/>
        <v>0</v>
      </c>
      <c r="J117" s="13"/>
      <c r="K117" s="13"/>
      <c r="L117" s="15"/>
      <c r="M117" s="17">
        <f t="shared" si="68"/>
        <v>0.77642259999999996</v>
      </c>
      <c r="N117" s="17">
        <f t="shared" si="69"/>
        <v>1.0220530000000001</v>
      </c>
      <c r="O117" s="8"/>
      <c r="P117" s="8"/>
      <c r="S117">
        <f t="shared" si="70"/>
        <v>-0.13719999999999999</v>
      </c>
      <c r="T117">
        <f t="shared" si="71"/>
        <v>3.2899999999999999E-2</v>
      </c>
      <c r="U117">
        <f t="shared" si="72"/>
        <v>-6.8599999999999994E-2</v>
      </c>
      <c r="V117" s="9">
        <f t="shared" si="73"/>
        <v>0</v>
      </c>
      <c r="W117" s="13"/>
      <c r="X117" s="13"/>
      <c r="Y117" s="15"/>
      <c r="Z117" s="17">
        <f t="shared" si="74"/>
        <v>0.77642259999999996</v>
      </c>
      <c r="AA117" s="17">
        <f t="shared" si="75"/>
        <v>1.0220530000000001</v>
      </c>
      <c r="AB117" s="8"/>
      <c r="AC117" s="8"/>
      <c r="AD117" s="14"/>
      <c r="AE117" s="14"/>
      <c r="AF117">
        <f t="shared" si="76"/>
        <v>-0.13719999999999999</v>
      </c>
      <c r="AG117">
        <f t="shared" si="77"/>
        <v>3.2899999999999999E-2</v>
      </c>
      <c r="AH117">
        <f t="shared" si="78"/>
        <v>-6.8599999999999994E-2</v>
      </c>
      <c r="AI117" s="9">
        <f t="shared" si="79"/>
        <v>0</v>
      </c>
      <c r="AJ117" s="13">
        <f t="shared" si="80"/>
        <v>-0.13719999999999999</v>
      </c>
      <c r="AK117" s="13" t="e">
        <f t="shared" si="81"/>
        <v>#NUM!</v>
      </c>
      <c r="AL117" s="18">
        <f t="shared" si="82"/>
        <v>0</v>
      </c>
      <c r="AM117" s="2"/>
      <c r="AN117" s="2"/>
      <c r="AO117" s="8"/>
      <c r="AP117" s="8"/>
      <c r="AQ117" s="14"/>
      <c r="AR117" s="14"/>
      <c r="AS117" s="14"/>
      <c r="AT117" s="14"/>
      <c r="AU117" s="14"/>
      <c r="AV117" s="9">
        <f t="shared" si="83"/>
        <v>0</v>
      </c>
      <c r="AW117" s="13"/>
      <c r="AX117" s="13"/>
      <c r="AY117" s="15"/>
      <c r="AZ117" s="2"/>
      <c r="BA117" s="2"/>
      <c r="BB117">
        <f t="shared" si="93"/>
        <v>0</v>
      </c>
      <c r="BC117" s="8">
        <v>315</v>
      </c>
      <c r="BD117" s="5">
        <f t="shared" si="84"/>
        <v>7.793113276311181E-2</v>
      </c>
      <c r="BE117" s="5">
        <f t="shared" si="85"/>
        <v>0</v>
      </c>
      <c r="BF117" s="23">
        <f t="shared" si="86"/>
        <v>-0.1071</v>
      </c>
      <c r="BG117">
        <f t="shared" si="87"/>
        <v>3.2899999999999999E-2</v>
      </c>
      <c r="BH117">
        <f t="shared" si="88"/>
        <v>-6.8599999999999994E-2</v>
      </c>
      <c r="BI117">
        <f t="shared" si="89"/>
        <v>-5.57E-2</v>
      </c>
      <c r="BJ117">
        <f t="shared" si="90"/>
        <v>-9.8599999999999993E-2</v>
      </c>
      <c r="BK117">
        <f t="shared" si="91"/>
        <v>5.7099999999999998E-2</v>
      </c>
      <c r="BL117" s="22">
        <f t="shared" si="92"/>
        <v>-3.5700000000000003E-2</v>
      </c>
    </row>
    <row r="118" spans="2:64" x14ac:dyDescent="0.3">
      <c r="B118" s="8"/>
      <c r="C118" s="8"/>
      <c r="F118">
        <f t="shared" si="64"/>
        <v>-0.13719999999999999</v>
      </c>
      <c r="G118">
        <f t="shared" si="65"/>
        <v>3.2899999999999999E-2</v>
      </c>
      <c r="H118">
        <f t="shared" si="66"/>
        <v>-6.8599999999999994E-2</v>
      </c>
      <c r="I118" s="9">
        <f t="shared" si="67"/>
        <v>0</v>
      </c>
      <c r="J118" s="13"/>
      <c r="K118" s="13"/>
      <c r="L118" s="15"/>
      <c r="M118" s="17">
        <f t="shared" si="68"/>
        <v>0.77642259999999996</v>
      </c>
      <c r="N118" s="17">
        <f t="shared" si="69"/>
        <v>1.0220530000000001</v>
      </c>
      <c r="O118" s="8"/>
      <c r="P118" s="8"/>
      <c r="S118">
        <f t="shared" si="70"/>
        <v>-0.13719999999999999</v>
      </c>
      <c r="T118">
        <f t="shared" si="71"/>
        <v>3.2899999999999999E-2</v>
      </c>
      <c r="U118">
        <f t="shared" si="72"/>
        <v>-6.8599999999999994E-2</v>
      </c>
      <c r="V118" s="9">
        <f t="shared" si="73"/>
        <v>0</v>
      </c>
      <c r="W118" s="13"/>
      <c r="X118" s="13"/>
      <c r="Y118" s="15"/>
      <c r="Z118" s="17">
        <f t="shared" si="74"/>
        <v>0.77642259999999996</v>
      </c>
      <c r="AA118" s="17">
        <f t="shared" si="75"/>
        <v>1.0220530000000001</v>
      </c>
      <c r="AB118" s="8"/>
      <c r="AC118" s="8"/>
      <c r="AD118" s="14"/>
      <c r="AE118" s="14"/>
      <c r="AF118">
        <f t="shared" si="76"/>
        <v>-0.13719999999999999</v>
      </c>
      <c r="AG118">
        <f t="shared" si="77"/>
        <v>3.2899999999999999E-2</v>
      </c>
      <c r="AH118">
        <f t="shared" si="78"/>
        <v>-6.8599999999999994E-2</v>
      </c>
      <c r="AI118" s="9">
        <f t="shared" si="79"/>
        <v>0</v>
      </c>
      <c r="AJ118" s="13">
        <f t="shared" si="80"/>
        <v>-0.13719999999999999</v>
      </c>
      <c r="AK118" s="13" t="e">
        <f t="shared" si="81"/>
        <v>#NUM!</v>
      </c>
      <c r="AL118" s="18">
        <f t="shared" si="82"/>
        <v>0</v>
      </c>
      <c r="AM118" s="2"/>
      <c r="AN118" s="2"/>
      <c r="AO118" s="8"/>
      <c r="AP118" s="8"/>
      <c r="AQ118" s="14"/>
      <c r="AR118" s="14"/>
      <c r="AS118" s="14"/>
      <c r="AT118" s="14"/>
      <c r="AU118" s="14"/>
      <c r="AV118" s="9">
        <f t="shared" si="83"/>
        <v>0</v>
      </c>
      <c r="AW118" s="13"/>
      <c r="AX118" s="13"/>
      <c r="AY118" s="15"/>
      <c r="AZ118" s="2"/>
      <c r="BA118" s="2"/>
      <c r="BB118">
        <f t="shared" si="93"/>
        <v>0</v>
      </c>
      <c r="BC118" s="8">
        <v>315</v>
      </c>
      <c r="BD118" s="5">
        <f t="shared" si="84"/>
        <v>7.793113276311181E-2</v>
      </c>
      <c r="BE118" s="5">
        <f t="shared" si="85"/>
        <v>0</v>
      </c>
      <c r="BF118" s="23">
        <f t="shared" si="86"/>
        <v>-0.1071</v>
      </c>
      <c r="BG118">
        <f t="shared" si="87"/>
        <v>3.2899999999999999E-2</v>
      </c>
      <c r="BH118">
        <f t="shared" si="88"/>
        <v>-6.8599999999999994E-2</v>
      </c>
      <c r="BI118">
        <f t="shared" si="89"/>
        <v>-5.57E-2</v>
      </c>
      <c r="BJ118">
        <f t="shared" si="90"/>
        <v>-9.8599999999999993E-2</v>
      </c>
      <c r="BK118">
        <f t="shared" si="91"/>
        <v>5.7099999999999998E-2</v>
      </c>
      <c r="BL118" s="22">
        <f t="shared" si="92"/>
        <v>-3.5700000000000003E-2</v>
      </c>
    </row>
    <row r="119" spans="2:64" x14ac:dyDescent="0.3">
      <c r="B119" s="8"/>
      <c r="C119" s="8"/>
      <c r="F119">
        <f t="shared" si="64"/>
        <v>-0.13719999999999999</v>
      </c>
      <c r="G119">
        <f t="shared" si="65"/>
        <v>3.2899999999999999E-2</v>
      </c>
      <c r="H119">
        <f t="shared" si="66"/>
        <v>-6.8599999999999994E-2</v>
      </c>
      <c r="I119" s="9">
        <f t="shared" si="67"/>
        <v>0</v>
      </c>
      <c r="J119" s="13"/>
      <c r="K119" s="13"/>
      <c r="L119" s="15"/>
      <c r="M119" s="17">
        <f t="shared" si="68"/>
        <v>0.77642259999999996</v>
      </c>
      <c r="N119" s="17">
        <f t="shared" si="69"/>
        <v>1.0220530000000001</v>
      </c>
      <c r="O119" s="8"/>
      <c r="P119" s="8"/>
      <c r="S119">
        <f t="shared" si="70"/>
        <v>-0.13719999999999999</v>
      </c>
      <c r="T119">
        <f t="shared" si="71"/>
        <v>3.2899999999999999E-2</v>
      </c>
      <c r="U119">
        <f t="shared" si="72"/>
        <v>-6.8599999999999994E-2</v>
      </c>
      <c r="V119" s="9">
        <f t="shared" si="73"/>
        <v>0</v>
      </c>
      <c r="W119" s="13"/>
      <c r="X119" s="13"/>
      <c r="Y119" s="15"/>
      <c r="Z119" s="17">
        <f t="shared" si="74"/>
        <v>0.77642259999999996</v>
      </c>
      <c r="AA119" s="17">
        <f t="shared" si="75"/>
        <v>1.0220530000000001</v>
      </c>
      <c r="AB119" s="8"/>
      <c r="AC119" s="8"/>
      <c r="AD119" s="14"/>
      <c r="AE119" s="14"/>
      <c r="AF119">
        <f t="shared" si="76"/>
        <v>-0.13719999999999999</v>
      </c>
      <c r="AG119">
        <f t="shared" si="77"/>
        <v>3.2899999999999999E-2</v>
      </c>
      <c r="AH119">
        <f t="shared" si="78"/>
        <v>-6.8599999999999994E-2</v>
      </c>
      <c r="AI119" s="9">
        <f t="shared" si="79"/>
        <v>0</v>
      </c>
      <c r="AJ119" s="13">
        <f t="shared" si="80"/>
        <v>-0.13719999999999999</v>
      </c>
      <c r="AK119" s="13" t="e">
        <f t="shared" si="81"/>
        <v>#NUM!</v>
      </c>
      <c r="AL119" s="18">
        <f t="shared" si="82"/>
        <v>0</v>
      </c>
      <c r="AM119" s="2"/>
      <c r="AN119" s="2"/>
      <c r="AO119" s="8"/>
      <c r="AP119" s="8"/>
      <c r="AQ119" s="14"/>
      <c r="AR119" s="14"/>
      <c r="AS119" s="14"/>
      <c r="AT119" s="14"/>
      <c r="AU119" s="14"/>
      <c r="AV119" s="9">
        <f t="shared" si="83"/>
        <v>0</v>
      </c>
      <c r="AW119" s="13"/>
      <c r="AX119" s="13"/>
      <c r="AY119" s="15"/>
      <c r="AZ119" s="2"/>
      <c r="BA119" s="2"/>
      <c r="BB119">
        <f t="shared" si="93"/>
        <v>0</v>
      </c>
      <c r="BC119" s="8">
        <v>315</v>
      </c>
      <c r="BD119" s="5">
        <f t="shared" si="84"/>
        <v>7.793113276311181E-2</v>
      </c>
      <c r="BE119" s="5">
        <f t="shared" si="85"/>
        <v>0</v>
      </c>
      <c r="BF119" s="23">
        <f t="shared" si="86"/>
        <v>-0.1071</v>
      </c>
      <c r="BG119">
        <f t="shared" si="87"/>
        <v>3.2899999999999999E-2</v>
      </c>
      <c r="BH119">
        <f t="shared" si="88"/>
        <v>-6.8599999999999994E-2</v>
      </c>
      <c r="BI119">
        <f t="shared" si="89"/>
        <v>-5.57E-2</v>
      </c>
      <c r="BJ119">
        <f t="shared" si="90"/>
        <v>-9.8599999999999993E-2</v>
      </c>
      <c r="BK119">
        <f t="shared" si="91"/>
        <v>5.7099999999999998E-2</v>
      </c>
      <c r="BL119" s="22">
        <f t="shared" si="92"/>
        <v>-3.5700000000000003E-2</v>
      </c>
    </row>
    <row r="120" spans="2:64" x14ac:dyDescent="0.3">
      <c r="B120" s="8"/>
      <c r="C120" s="8"/>
      <c r="F120">
        <f t="shared" si="64"/>
        <v>-0.13719999999999999</v>
      </c>
      <c r="G120">
        <f t="shared" si="65"/>
        <v>3.2899999999999999E-2</v>
      </c>
      <c r="H120">
        <f t="shared" si="66"/>
        <v>-6.8599999999999994E-2</v>
      </c>
      <c r="I120" s="9">
        <f t="shared" si="67"/>
        <v>0</v>
      </c>
      <c r="J120" s="13"/>
      <c r="K120" s="13"/>
      <c r="L120" s="15"/>
      <c r="M120" s="17">
        <f t="shared" si="68"/>
        <v>0.77642259999999996</v>
      </c>
      <c r="N120" s="17">
        <f t="shared" si="69"/>
        <v>1.0220530000000001</v>
      </c>
      <c r="O120" s="8"/>
      <c r="P120" s="8"/>
      <c r="S120">
        <f t="shared" si="70"/>
        <v>-0.13719999999999999</v>
      </c>
      <c r="T120">
        <f t="shared" si="71"/>
        <v>3.2899999999999999E-2</v>
      </c>
      <c r="U120">
        <f t="shared" si="72"/>
        <v>-6.8599999999999994E-2</v>
      </c>
      <c r="V120" s="9">
        <f t="shared" si="73"/>
        <v>0</v>
      </c>
      <c r="W120" s="13"/>
      <c r="X120" s="13"/>
      <c r="Y120" s="15"/>
      <c r="Z120" s="17">
        <f t="shared" si="74"/>
        <v>0.77642259999999996</v>
      </c>
      <c r="AA120" s="17">
        <f t="shared" si="75"/>
        <v>1.0220530000000001</v>
      </c>
      <c r="AB120" s="8"/>
      <c r="AC120" s="8"/>
      <c r="AD120" s="14"/>
      <c r="AE120" s="14"/>
      <c r="AF120">
        <f t="shared" si="76"/>
        <v>-0.13719999999999999</v>
      </c>
      <c r="AG120">
        <f t="shared" si="77"/>
        <v>3.2899999999999999E-2</v>
      </c>
      <c r="AH120">
        <f t="shared" si="78"/>
        <v>-6.8599999999999994E-2</v>
      </c>
      <c r="AI120" s="9">
        <f t="shared" si="79"/>
        <v>0</v>
      </c>
      <c r="AJ120" s="13">
        <f t="shared" si="80"/>
        <v>-0.13719999999999999</v>
      </c>
      <c r="AK120" s="13" t="e">
        <f t="shared" si="81"/>
        <v>#NUM!</v>
      </c>
      <c r="AL120" s="18">
        <f t="shared" si="82"/>
        <v>0</v>
      </c>
      <c r="AM120" s="2"/>
      <c r="AN120" s="2"/>
      <c r="AO120" s="8"/>
      <c r="AP120" s="8"/>
      <c r="AQ120" s="14"/>
      <c r="AR120" s="14"/>
      <c r="AS120" s="14"/>
      <c r="AT120" s="14"/>
      <c r="AU120" s="14"/>
      <c r="AV120" s="9">
        <f t="shared" si="83"/>
        <v>0</v>
      </c>
      <c r="AW120" s="13"/>
      <c r="AX120" s="13"/>
      <c r="AY120" s="15"/>
      <c r="AZ120" s="2"/>
      <c r="BA120" s="2"/>
      <c r="BB120">
        <f t="shared" si="93"/>
        <v>0</v>
      </c>
      <c r="BC120" s="8">
        <v>315</v>
      </c>
      <c r="BD120" s="5">
        <f t="shared" si="84"/>
        <v>7.793113276311181E-2</v>
      </c>
      <c r="BE120" s="5">
        <f t="shared" si="85"/>
        <v>0</v>
      </c>
      <c r="BF120" s="23">
        <f t="shared" si="86"/>
        <v>-0.1071</v>
      </c>
      <c r="BG120">
        <f t="shared" si="87"/>
        <v>3.2899999999999999E-2</v>
      </c>
      <c r="BH120">
        <f t="shared" si="88"/>
        <v>-6.8599999999999994E-2</v>
      </c>
      <c r="BI120">
        <f t="shared" si="89"/>
        <v>-5.57E-2</v>
      </c>
      <c r="BJ120">
        <f t="shared" si="90"/>
        <v>-9.8599999999999993E-2</v>
      </c>
      <c r="BK120">
        <f t="shared" si="91"/>
        <v>5.7099999999999998E-2</v>
      </c>
      <c r="BL120" s="22">
        <f t="shared" si="92"/>
        <v>-3.5700000000000003E-2</v>
      </c>
    </row>
    <row r="121" spans="2:64" x14ac:dyDescent="0.3">
      <c r="AW121">
        <f>MAX(AW16:AW120)</f>
        <v>97.868660378321437</v>
      </c>
      <c r="BB121">
        <f>MAX(BB16:BB120)</f>
        <v>520</v>
      </c>
      <c r="BF121" s="23">
        <f>MAX(BF16:BF120)+AW121+50</f>
        <v>152.3229457214465</v>
      </c>
    </row>
    <row r="122" spans="2:64" x14ac:dyDescent="0.3">
      <c r="BF122" t="s">
        <v>57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79F962-D021-4C56-9125-F733EEFBDEAD}">
          <x14:formula1>
            <xm:f>Kanavahäviöt!$B$4:$B$9</xm:f>
          </x14:formula1>
          <xm:sqref>C16:C120 P16:P28 AC16:AC28 AP16:AP28 BC16:BC120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FDD41-A0B8-476E-A677-551F34B65E1E}">
  <dimension ref="A1:J18"/>
  <sheetViews>
    <sheetView workbookViewId="0">
      <selection activeCell="M10" sqref="M10"/>
    </sheetView>
  </sheetViews>
  <sheetFormatPr defaultRowHeight="14.4" x14ac:dyDescent="0.3"/>
  <cols>
    <col min="2" max="2" width="9.6640625" customWidth="1"/>
  </cols>
  <sheetData>
    <row r="1" spans="1:10" x14ac:dyDescent="0.3">
      <c r="A1" t="s">
        <v>34</v>
      </c>
    </row>
    <row r="3" spans="1:10" x14ac:dyDescent="0.3">
      <c r="B3" s="1" t="s">
        <v>23</v>
      </c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 t="s">
        <v>28</v>
      </c>
    </row>
    <row r="4" spans="1:10" ht="16.2" x14ac:dyDescent="0.3">
      <c r="B4" s="1">
        <v>100</v>
      </c>
      <c r="C4">
        <v>0.17</v>
      </c>
      <c r="D4">
        <v>0.7</v>
      </c>
      <c r="E4">
        <v>1.5</v>
      </c>
      <c r="F4">
        <v>2.5</v>
      </c>
      <c r="G4">
        <v>4</v>
      </c>
      <c r="H4">
        <v>5.8</v>
      </c>
      <c r="I4">
        <v>7.8</v>
      </c>
      <c r="J4" t="s">
        <v>25</v>
      </c>
    </row>
    <row r="5" spans="1:10" ht="16.2" x14ac:dyDescent="0.3">
      <c r="B5" s="1">
        <v>125</v>
      </c>
      <c r="C5">
        <v>0.12</v>
      </c>
      <c r="D5">
        <v>0.48</v>
      </c>
      <c r="E5">
        <v>1.2</v>
      </c>
      <c r="F5">
        <v>2</v>
      </c>
      <c r="G5">
        <v>3</v>
      </c>
      <c r="H5">
        <v>4.2</v>
      </c>
      <c r="I5">
        <v>5.8</v>
      </c>
      <c r="J5" t="s">
        <v>26</v>
      </c>
    </row>
    <row r="6" spans="1:10" ht="16.2" x14ac:dyDescent="0.3">
      <c r="B6" s="1">
        <v>160</v>
      </c>
      <c r="C6">
        <v>0.1</v>
      </c>
      <c r="D6">
        <v>0.37</v>
      </c>
      <c r="E6">
        <v>0.8</v>
      </c>
      <c r="F6">
        <v>1.5</v>
      </c>
      <c r="G6">
        <v>2.25</v>
      </c>
      <c r="H6">
        <v>3.1</v>
      </c>
      <c r="I6">
        <v>4.25</v>
      </c>
      <c r="J6" t="s">
        <v>27</v>
      </c>
    </row>
    <row r="7" spans="1:10" ht="16.2" x14ac:dyDescent="0.3">
      <c r="B7" s="1">
        <v>200</v>
      </c>
      <c r="C7" s="4">
        <v>7.0000000000000007E-2</v>
      </c>
      <c r="D7">
        <v>0.28000000000000003</v>
      </c>
      <c r="E7">
        <v>0.6</v>
      </c>
      <c r="F7">
        <v>1.1000000000000001</v>
      </c>
      <c r="G7">
        <v>1.82</v>
      </c>
      <c r="H7">
        <v>2.4</v>
      </c>
      <c r="I7">
        <v>3.2</v>
      </c>
      <c r="J7" t="s">
        <v>29</v>
      </c>
    </row>
    <row r="8" spans="1:10" ht="16.2" x14ac:dyDescent="0.3">
      <c r="B8" s="1">
        <v>250</v>
      </c>
      <c r="C8" s="4">
        <v>0.05</v>
      </c>
      <c r="D8">
        <v>0.25</v>
      </c>
      <c r="E8">
        <v>0.45</v>
      </c>
      <c r="F8">
        <v>0.75</v>
      </c>
      <c r="G8">
        <v>1.1499999999999999</v>
      </c>
      <c r="H8">
        <v>1.85</v>
      </c>
      <c r="I8">
        <v>2.4</v>
      </c>
      <c r="J8" t="s">
        <v>30</v>
      </c>
    </row>
    <row r="9" spans="1:10" ht="16.2" x14ac:dyDescent="0.3">
      <c r="B9" s="1">
        <v>315</v>
      </c>
      <c r="C9" s="4">
        <v>0.03</v>
      </c>
      <c r="D9">
        <v>0.15</v>
      </c>
      <c r="E9">
        <v>0.33</v>
      </c>
      <c r="F9">
        <v>0.57999999999999996</v>
      </c>
      <c r="G9">
        <v>0.9</v>
      </c>
      <c r="H9">
        <v>1.1499999999999999</v>
      </c>
      <c r="I9">
        <v>1.65</v>
      </c>
      <c r="J9" t="s">
        <v>31</v>
      </c>
    </row>
    <row r="12" spans="1:10" x14ac:dyDescent="0.3">
      <c r="B12" s="4" t="s">
        <v>22</v>
      </c>
    </row>
    <row r="14" spans="1:10" x14ac:dyDescent="0.3">
      <c r="B14" t="s">
        <v>24</v>
      </c>
    </row>
    <row r="18" ht="16.2" x14ac:dyDescent="0.3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1EC80-0F34-4AAC-BB8E-EF2F71F494EE}">
  <dimension ref="B2:V17"/>
  <sheetViews>
    <sheetView topLeftCell="B7" zoomScaleNormal="100" workbookViewId="0">
      <selection activeCell="I16" sqref="I16"/>
    </sheetView>
  </sheetViews>
  <sheetFormatPr defaultRowHeight="14.4" x14ac:dyDescent="0.3"/>
  <cols>
    <col min="5" max="5" width="9.5546875" bestFit="1" customWidth="1"/>
    <col min="11" max="11" width="10" bestFit="1" customWidth="1"/>
  </cols>
  <sheetData>
    <row r="2" spans="2:22" x14ac:dyDescent="0.3">
      <c r="B2" s="1" t="s">
        <v>12</v>
      </c>
      <c r="C2" s="1"/>
      <c r="E2" t="s">
        <v>16</v>
      </c>
      <c r="K2" s="1" t="s">
        <v>12</v>
      </c>
      <c r="L2" s="1"/>
      <c r="N2" t="s">
        <v>16</v>
      </c>
    </row>
    <row r="3" spans="2:22" x14ac:dyDescent="0.3">
      <c r="B3" s="1" t="s">
        <v>4</v>
      </c>
      <c r="C3" s="1" t="s">
        <v>13</v>
      </c>
      <c r="E3" t="s">
        <v>15</v>
      </c>
      <c r="G3" t="s">
        <v>19</v>
      </c>
      <c r="K3" s="1" t="s">
        <v>5</v>
      </c>
      <c r="L3" s="1" t="s">
        <v>13</v>
      </c>
      <c r="N3" t="s">
        <v>15</v>
      </c>
      <c r="P3" t="s">
        <v>19</v>
      </c>
    </row>
    <row r="4" spans="2:22" x14ac:dyDescent="0.3">
      <c r="B4" s="3">
        <v>0</v>
      </c>
      <c r="C4">
        <v>0</v>
      </c>
      <c r="E4">
        <f>-0.01855172+0.04960961*B4-0.0001592857*B4^2</f>
        <v>-1.8551720000000001E-2</v>
      </c>
      <c r="G4">
        <f>0.7764226+15.70882*C4+4.104599*C4^2</f>
        <v>0.77642259999999996</v>
      </c>
      <c r="K4" s="3">
        <v>0</v>
      </c>
      <c r="L4">
        <v>0</v>
      </c>
      <c r="N4">
        <f>0.001034483+0.05583169*K4-0.0002095238*K4^2</f>
        <v>1.0344830000000001E-3</v>
      </c>
      <c r="P4">
        <f>0.4823806+11.64521*L4+4.694472*L4^2</f>
        <v>0.48238059999999999</v>
      </c>
    </row>
    <row r="5" spans="2:22" x14ac:dyDescent="0.3">
      <c r="B5">
        <v>10</v>
      </c>
      <c r="C5">
        <v>0.44</v>
      </c>
      <c r="E5">
        <f t="shared" ref="E5:E14" si="0">-0.01855172+0.04960961*B5-0.0001592857*B5^2</f>
        <v>0.46161581000000002</v>
      </c>
      <c r="G5">
        <f t="shared" ref="G5:G14" si="1">0.7764226+15.70882*C5+4.104599*C5^2</f>
        <v>8.4829537663999997</v>
      </c>
      <c r="K5">
        <v>10</v>
      </c>
      <c r="L5">
        <v>0.7</v>
      </c>
      <c r="N5">
        <f t="shared" ref="N5:N14" si="2">0.001034483+0.05583169*K5-0.0002095238*K5^2</f>
        <v>0.53839900299999999</v>
      </c>
      <c r="P5">
        <f t="shared" ref="P5:P14" si="3">0.4823806+11.64521*L5+4.694472*L5^2</f>
        <v>10.934318880000001</v>
      </c>
    </row>
    <row r="6" spans="2:22" x14ac:dyDescent="0.3">
      <c r="B6">
        <v>20</v>
      </c>
      <c r="C6">
        <v>0.8</v>
      </c>
      <c r="E6">
        <f t="shared" si="0"/>
        <v>0.90992619999999991</v>
      </c>
      <c r="G6">
        <f t="shared" si="1"/>
        <v>15.970421960000001</v>
      </c>
      <c r="K6">
        <v>20</v>
      </c>
      <c r="L6">
        <v>1.06</v>
      </c>
      <c r="N6">
        <f t="shared" si="2"/>
        <v>1.033858763</v>
      </c>
      <c r="P6">
        <f t="shared" si="3"/>
        <v>18.101011939200003</v>
      </c>
    </row>
    <row r="7" spans="2:22" x14ac:dyDescent="0.3">
      <c r="B7">
        <v>30</v>
      </c>
      <c r="C7">
        <v>1.28</v>
      </c>
      <c r="E7">
        <f t="shared" si="0"/>
        <v>1.3263794499999999</v>
      </c>
      <c r="G7">
        <f t="shared" si="1"/>
        <v>27.608687201599999</v>
      </c>
      <c r="K7">
        <v>30</v>
      </c>
      <c r="L7">
        <v>1.49</v>
      </c>
      <c r="N7">
        <f t="shared" si="2"/>
        <v>1.4874137630000002</v>
      </c>
      <c r="P7">
        <f t="shared" si="3"/>
        <v>28.2559407872</v>
      </c>
    </row>
    <row r="8" spans="2:22" x14ac:dyDescent="0.3">
      <c r="B8">
        <v>40</v>
      </c>
      <c r="C8">
        <v>1.64</v>
      </c>
      <c r="E8">
        <f t="shared" si="0"/>
        <v>1.7109755599999998</v>
      </c>
      <c r="G8">
        <f t="shared" si="1"/>
        <v>37.578616870399998</v>
      </c>
      <c r="K8">
        <v>40</v>
      </c>
      <c r="L8">
        <v>1.88</v>
      </c>
      <c r="N8">
        <f t="shared" si="2"/>
        <v>1.8990640030000003</v>
      </c>
      <c r="P8">
        <f t="shared" si="3"/>
        <v>38.967517236799999</v>
      </c>
    </row>
    <row r="9" spans="2:22" x14ac:dyDescent="0.3">
      <c r="B9">
        <v>50</v>
      </c>
      <c r="C9">
        <v>2.0099999999999998</v>
      </c>
      <c r="E9">
        <f t="shared" si="0"/>
        <v>2.0637145299999999</v>
      </c>
      <c r="G9">
        <f t="shared" si="1"/>
        <v>48.934141219899985</v>
      </c>
      <c r="K9">
        <v>50</v>
      </c>
      <c r="L9">
        <v>2.25</v>
      </c>
      <c r="N9">
        <f t="shared" si="2"/>
        <v>2.2688094830000005</v>
      </c>
      <c r="P9">
        <f t="shared" si="3"/>
        <v>50.449867600000005</v>
      </c>
      <c r="V9" t="s">
        <v>14</v>
      </c>
    </row>
    <row r="10" spans="2:22" x14ac:dyDescent="0.3">
      <c r="B10">
        <v>60</v>
      </c>
      <c r="C10">
        <v>2.33</v>
      </c>
      <c r="E10">
        <f t="shared" si="0"/>
        <v>2.3845963599999997</v>
      </c>
      <c r="G10">
        <f t="shared" si="1"/>
        <v>59.661430711100003</v>
      </c>
      <c r="K10">
        <v>60</v>
      </c>
      <c r="L10">
        <v>2.5499999999999998</v>
      </c>
      <c r="N10">
        <f t="shared" si="2"/>
        <v>2.5966502030000003</v>
      </c>
      <c r="P10">
        <f t="shared" si="3"/>
        <v>60.703470279999998</v>
      </c>
    </row>
    <row r="11" spans="2:22" x14ac:dyDescent="0.3">
      <c r="B11">
        <v>70</v>
      </c>
      <c r="C11">
        <v>2.72</v>
      </c>
      <c r="E11">
        <f t="shared" si="0"/>
        <v>2.6736210499999999</v>
      </c>
      <c r="G11">
        <f t="shared" si="1"/>
        <v>73.871878241600001</v>
      </c>
      <c r="K11">
        <v>70</v>
      </c>
      <c r="L11">
        <v>2.88</v>
      </c>
      <c r="N11">
        <f t="shared" si="2"/>
        <v>2.882586163</v>
      </c>
      <c r="P11">
        <f t="shared" si="3"/>
        <v>72.958413956800001</v>
      </c>
    </row>
    <row r="12" spans="2:22" x14ac:dyDescent="0.3">
      <c r="B12">
        <v>80</v>
      </c>
      <c r="C12">
        <v>2.99</v>
      </c>
      <c r="E12">
        <f t="shared" si="0"/>
        <v>2.9307885999999996</v>
      </c>
      <c r="G12">
        <f t="shared" si="1"/>
        <v>84.44131991990001</v>
      </c>
      <c r="K12">
        <v>80</v>
      </c>
      <c r="L12">
        <v>3.12</v>
      </c>
      <c r="N12">
        <f t="shared" si="2"/>
        <v>3.1266173629999998</v>
      </c>
      <c r="P12">
        <f t="shared" si="3"/>
        <v>82.513304036800008</v>
      </c>
    </row>
    <row r="13" spans="2:22" x14ac:dyDescent="0.3">
      <c r="B13">
        <v>90</v>
      </c>
      <c r="C13">
        <v>3.2</v>
      </c>
      <c r="E13">
        <f t="shared" si="0"/>
        <v>3.1560990100000006</v>
      </c>
      <c r="G13">
        <f t="shared" si="1"/>
        <v>93.075740360000012</v>
      </c>
      <c r="K13">
        <v>90</v>
      </c>
      <c r="L13">
        <v>3.33</v>
      </c>
      <c r="N13">
        <f t="shared" si="2"/>
        <v>3.3287438030000001</v>
      </c>
      <c r="P13">
        <f t="shared" si="3"/>
        <v>91.317460460800007</v>
      </c>
    </row>
    <row r="14" spans="2:22" x14ac:dyDescent="0.3">
      <c r="B14">
        <v>100</v>
      </c>
      <c r="C14">
        <v>3.31</v>
      </c>
      <c r="E14">
        <f t="shared" si="0"/>
        <v>3.3495522800000006</v>
      </c>
      <c r="G14">
        <f t="shared" si="1"/>
        <v>97.743013903899993</v>
      </c>
      <c r="K14">
        <v>100</v>
      </c>
      <c r="L14">
        <v>3.49</v>
      </c>
      <c r="N14">
        <f t="shared" si="2"/>
        <v>3.4889654830000003</v>
      </c>
      <c r="P14">
        <f t="shared" si="3"/>
        <v>98.303301907200009</v>
      </c>
    </row>
    <row r="16" spans="2:22" x14ac:dyDescent="0.3">
      <c r="B16" t="s">
        <v>17</v>
      </c>
      <c r="G16" t="s">
        <v>32</v>
      </c>
      <c r="K16" t="s">
        <v>18</v>
      </c>
      <c r="P16" t="s">
        <v>32</v>
      </c>
    </row>
    <row r="17" spans="2:16" x14ac:dyDescent="0.3">
      <c r="B17" t="s">
        <v>20</v>
      </c>
      <c r="G17" t="s">
        <v>33</v>
      </c>
      <c r="K17" t="s">
        <v>21</v>
      </c>
      <c r="P17" t="s">
        <v>33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Rakennuksen kuvaus</vt:lpstr>
      <vt:lpstr>Kanavahäviöt</vt:lpstr>
      <vt:lpstr>MyAir k-kertoimet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 Nieminen</dc:creator>
  <cp:lastModifiedBy>Jani Nieminen</cp:lastModifiedBy>
  <dcterms:created xsi:type="dcterms:W3CDTF">2019-05-19T10:20:30Z</dcterms:created>
  <dcterms:modified xsi:type="dcterms:W3CDTF">2020-03-29T16:49:03Z</dcterms:modified>
</cp:coreProperties>
</file>